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65371" yWindow="75" windowWidth="19320" windowHeight="11010" activeTab="0"/>
  </bookViews>
  <sheets>
    <sheet name="Präsentation" sheetId="1" r:id="rId1"/>
    <sheet name="Druckversion" sheetId="2" r:id="rId2"/>
  </sheets>
  <definedNames>
    <definedName name="_xlnm.Print_Area" localSheetId="1">'Druckversion'!$A$1:$AC$54</definedName>
    <definedName name="_xlnm.Print_Area" localSheetId="0">'Präsentation'!$A$1:$AC$54</definedName>
    <definedName name="g" localSheetId="1">'Druckversion'!$A$39167</definedName>
    <definedName name="g">'Präsentation'!$A$39167</definedName>
  </definedNames>
  <calcPr fullCalcOnLoad="1"/>
</workbook>
</file>

<file path=xl/sharedStrings.xml><?xml version="1.0" encoding="utf-8"?>
<sst xmlns="http://schemas.openxmlformats.org/spreadsheetml/2006/main" count="159" uniqueCount="75">
  <si>
    <t>Kosten GPS-Ortung pro Monat</t>
  </si>
  <si>
    <t>A-Box</t>
  </si>
  <si>
    <t>Einsparungen durch YellowFox Ortung pro Monat</t>
  </si>
  <si>
    <t>C-Box</t>
  </si>
  <si>
    <t>Anzahl Fahrzeuge</t>
  </si>
  <si>
    <t>P-Box</t>
  </si>
  <si>
    <t>pro km</t>
  </si>
  <si>
    <t>Arbeitstage</t>
  </si>
  <si>
    <t>()</t>
  </si>
  <si>
    <t>pro Std.</t>
  </si>
  <si>
    <t>Fix-Kosten je Fahrzeug</t>
  </si>
  <si>
    <t>Ortungsbox</t>
  </si>
  <si>
    <t>Einsparungen</t>
  </si>
  <si>
    <t>Kabelsatz + Antenne</t>
  </si>
  <si>
    <t>pro Tag (km)</t>
  </si>
  <si>
    <t>Zubehör</t>
  </si>
  <si>
    <t>Arbeitszeit Fahrer / Tag (min.)</t>
  </si>
  <si>
    <t>Single</t>
  </si>
  <si>
    <t>Duo1</t>
  </si>
  <si>
    <t>Summe</t>
  </si>
  <si>
    <t>Duo2</t>
  </si>
  <si>
    <t>Ersparnis</t>
  </si>
  <si>
    <t>Portal / Software</t>
  </si>
  <si>
    <t>Fahrzeug / Monat</t>
  </si>
  <si>
    <t>Fahrzeug / Jahr</t>
  </si>
  <si>
    <t>Flotte / Jahr</t>
  </si>
  <si>
    <t>Inbetriebnahme</t>
  </si>
  <si>
    <t>Fahrzeug</t>
  </si>
  <si>
    <t>Monatliche Grundgebühr</t>
  </si>
  <si>
    <t>Start</t>
  </si>
  <si>
    <t>Fahrer</t>
  </si>
  <si>
    <t>Business</t>
  </si>
  <si>
    <t>Profi</t>
  </si>
  <si>
    <t>Disponent / Flotte</t>
  </si>
  <si>
    <t>Summe:</t>
  </si>
  <si>
    <t>Kosten / Flotte</t>
  </si>
  <si>
    <t>Im ersten Jahr</t>
  </si>
  <si>
    <t>Folgejahre</t>
  </si>
  <si>
    <t>Hardware</t>
  </si>
  <si>
    <t>-</t>
  </si>
  <si>
    <t>Portal / SIM</t>
  </si>
  <si>
    <t>Anschlußgebühr</t>
  </si>
  <si>
    <t>Zellverknüpfung Ortungsbox</t>
  </si>
  <si>
    <t>LKW</t>
  </si>
  <si>
    <t>Zellverknüpfung Kabelsatz</t>
  </si>
  <si>
    <t>PKW</t>
  </si>
  <si>
    <t>Zellverknüpfung Zubehör</t>
  </si>
  <si>
    <t>Bus</t>
  </si>
  <si>
    <t>Zellverknüpfung Tarif</t>
  </si>
  <si>
    <t>Zellverknüpfung Fahrzeug</t>
  </si>
  <si>
    <t>Wirtschaftlichkeitsberechnung: YellowFox - Fahrzeugortung Online</t>
  </si>
  <si>
    <t>Arbeitszeit Disponent / Flotte / Tag (min.)</t>
  </si>
  <si>
    <t>Erfassung der Kundendaten</t>
  </si>
  <si>
    <t>Fahrzeugtyp</t>
  </si>
  <si>
    <t>Lohn / Mitarbeiter</t>
  </si>
  <si>
    <t>Ergebnis der Berechnung</t>
  </si>
  <si>
    <t>Einsparung in den Folgejahren</t>
  </si>
  <si>
    <t>gesamt</t>
  </si>
  <si>
    <t>Amortisation Hardware nach</t>
  </si>
  <si>
    <t>inkl. Ausgaben für Software</t>
  </si>
  <si>
    <t>Einbau</t>
  </si>
  <si>
    <t xml:space="preserve"> </t>
  </si>
  <si>
    <t>(Display / Navi etc.)</t>
  </si>
  <si>
    <t>(je nach Aufwand)</t>
  </si>
  <si>
    <t>Kommunikationskosten</t>
  </si>
  <si>
    <t>Tarif</t>
  </si>
  <si>
    <t xml:space="preserve">YellowFox </t>
  </si>
  <si>
    <t>Vetriebspartner</t>
  </si>
  <si>
    <t>Einsparung im 1. Jahr inkl.</t>
  </si>
  <si>
    <t>Ausgaben für Hard- &amp; Software</t>
  </si>
  <si>
    <t xml:space="preserve">Zellverknüpfung </t>
  </si>
  <si>
    <t>Kundenname</t>
  </si>
  <si>
    <t>PW</t>
  </si>
  <si>
    <t>LW</t>
  </si>
  <si>
    <t>Ryhner AG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</si>
</sst>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_ ;[Red]\-#,##0.00\ "/>
    <numFmt numFmtId="187" formatCode="0.00000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_-* #,##0.000\ &quot;€&quot;_-;\-* #,##0.000\ &quot;€&quot;_-;_-* &quot;-&quot;??\ &quot;€&quot;_-;_-@_-"/>
    <numFmt numFmtId="197" formatCode="#,##0.00_ ;\-#,##0.00\ "/>
    <numFmt numFmtId="198" formatCode="0.00\ &quot;Monate&quot;"/>
    <numFmt numFmtId="199" formatCode="0.00;[Red]0.00"/>
    <numFmt numFmtId="200" formatCode="&quot;SFr.&quot;\ #,##0"/>
    <numFmt numFmtId="201" formatCode="&quot;SFr.&quot;\ #,##0.00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color indexed="22"/>
      <name val="Arial"/>
      <family val="2"/>
    </font>
    <font>
      <b/>
      <sz val="10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b/>
      <sz val="14"/>
      <color indexed="13"/>
      <name val="Arial"/>
      <family val="2"/>
    </font>
    <font>
      <b/>
      <sz val="11"/>
      <color indexed="13"/>
      <name val="Arial"/>
      <family val="2"/>
    </font>
    <font>
      <b/>
      <u val="doubleAccounting"/>
      <sz val="14"/>
      <color indexed="11"/>
      <name val="Arial"/>
      <family val="2"/>
    </font>
    <font>
      <b/>
      <sz val="14"/>
      <color indexed="11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sz val="10"/>
      <color indexed="43"/>
      <name val="Arial"/>
      <family val="2"/>
    </font>
    <font>
      <b/>
      <sz val="12"/>
      <color indexed="4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slantDashDot">
        <color indexed="55"/>
      </left>
      <right style="slantDashDot">
        <color indexed="55"/>
      </right>
      <top style="slantDashDot">
        <color indexed="55"/>
      </top>
      <bottom style="slantDashDot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23"/>
      </left>
      <right style="slantDashDot">
        <color indexed="23"/>
      </right>
      <top style="slantDashDot">
        <color indexed="23"/>
      </top>
      <bottom style="slantDashDot">
        <color indexed="23"/>
      </bottom>
    </border>
    <border>
      <left style="slantDashDot">
        <color indexed="55"/>
      </left>
      <right>
        <color indexed="63"/>
      </right>
      <top style="slantDashDot">
        <color indexed="55"/>
      </top>
      <bottom style="slantDashDot">
        <color indexed="55"/>
      </bottom>
    </border>
    <border>
      <left>
        <color indexed="63"/>
      </left>
      <right style="slantDashDot">
        <color indexed="55"/>
      </right>
      <top style="slantDashDot">
        <color indexed="55"/>
      </top>
      <bottom style="slantDashDot">
        <color indexed="55"/>
      </bottom>
    </border>
    <border>
      <left style="slantDashDot">
        <color indexed="23"/>
      </left>
      <right>
        <color indexed="63"/>
      </right>
      <top style="slantDashDot">
        <color indexed="23"/>
      </top>
      <bottom>
        <color indexed="63"/>
      </bottom>
    </border>
    <border>
      <left>
        <color indexed="63"/>
      </left>
      <right>
        <color indexed="63"/>
      </right>
      <top style="slantDashDot">
        <color indexed="23"/>
      </top>
      <bottom>
        <color indexed="63"/>
      </bottom>
    </border>
    <border>
      <left>
        <color indexed="63"/>
      </left>
      <right style="slantDashDot">
        <color indexed="23"/>
      </right>
      <top style="slantDashDot">
        <color indexed="23"/>
      </top>
      <bottom>
        <color indexed="63"/>
      </bottom>
    </border>
    <border>
      <left style="slantDashDot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3"/>
      </right>
      <top>
        <color indexed="63"/>
      </top>
      <bottom>
        <color indexed="63"/>
      </bottom>
    </border>
    <border>
      <left style="slantDashDot">
        <color indexed="23"/>
      </left>
      <right>
        <color indexed="63"/>
      </right>
      <top>
        <color indexed="63"/>
      </top>
      <bottom style="slantDashDot">
        <color indexed="23"/>
      </bottom>
    </border>
    <border>
      <left>
        <color indexed="63"/>
      </left>
      <right>
        <color indexed="63"/>
      </right>
      <top>
        <color indexed="63"/>
      </top>
      <bottom style="slantDashDot">
        <color indexed="23"/>
      </bottom>
    </border>
    <border>
      <left>
        <color indexed="63"/>
      </left>
      <right style="slantDashDot">
        <color indexed="23"/>
      </right>
      <top>
        <color indexed="63"/>
      </top>
      <bottom style="slantDashDot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51">
    <xf numFmtId="0" fontId="0" fillId="0" borderId="0" xfId="0" applyAlignment="1">
      <alignment/>
    </xf>
    <xf numFmtId="0" fontId="5" fillId="0" borderId="10" xfId="47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47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6" fontId="3" fillId="0" borderId="0" xfId="47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6" fontId="5" fillId="33" borderId="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76" fontId="0" fillId="33" borderId="0" xfId="47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/>
      <protection/>
    </xf>
    <xf numFmtId="0" fontId="5" fillId="33" borderId="0" xfId="47" applyNumberFormat="1" applyFont="1" applyFill="1" applyBorder="1" applyAlignment="1" applyProtection="1">
      <alignment horizontal="center"/>
      <protection/>
    </xf>
    <xf numFmtId="176" fontId="6" fillId="33" borderId="0" xfId="47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176" fontId="3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176" fontId="0" fillId="33" borderId="17" xfId="47" applyFont="1" applyFill="1" applyBorder="1" applyAlignment="1" applyProtection="1">
      <alignment/>
      <protection/>
    </xf>
    <xf numFmtId="176" fontId="5" fillId="33" borderId="17" xfId="47" applyFont="1" applyFill="1" applyBorder="1" applyAlignment="1" applyProtection="1">
      <alignment/>
      <protection/>
    </xf>
    <xf numFmtId="176" fontId="9" fillId="33" borderId="0" xfId="47" applyFont="1" applyFill="1" applyBorder="1" applyAlignment="1" applyProtection="1">
      <alignment/>
      <protection/>
    </xf>
    <xf numFmtId="176" fontId="10" fillId="33" borderId="0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/>
      <protection/>
    </xf>
    <xf numFmtId="176" fontId="5" fillId="33" borderId="18" xfId="47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10" xfId="47" applyNumberFormat="1" applyFont="1" applyFill="1" applyBorder="1" applyAlignment="1" applyProtection="1">
      <alignment horizontal="center"/>
      <protection/>
    </xf>
    <xf numFmtId="176" fontId="5" fillId="33" borderId="0" xfId="47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5" xfId="47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176" fontId="6" fillId="33" borderId="15" xfId="47" applyFont="1" applyFill="1" applyBorder="1" applyAlignment="1" applyProtection="1">
      <alignment/>
      <protection/>
    </xf>
    <xf numFmtId="176" fontId="5" fillId="33" borderId="15" xfId="47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176" fontId="5" fillId="33" borderId="11" xfId="47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176" fontId="5" fillId="33" borderId="12" xfId="47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76" fontId="7" fillId="33" borderId="12" xfId="47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176" fontId="7" fillId="33" borderId="0" xfId="47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176" fontId="0" fillId="33" borderId="12" xfId="47" applyFont="1" applyFill="1" applyBorder="1" applyAlignment="1" applyProtection="1">
      <alignment/>
      <protection/>
    </xf>
    <xf numFmtId="176" fontId="5" fillId="33" borderId="12" xfId="47" applyFont="1" applyFill="1" applyBorder="1" applyAlignment="1" applyProtection="1">
      <alignment horizontal="right"/>
      <protection/>
    </xf>
    <xf numFmtId="198" fontId="12" fillId="33" borderId="0" xfId="0" applyNumberFormat="1" applyFont="1" applyFill="1" applyBorder="1" applyAlignment="1" applyProtection="1">
      <alignment/>
      <protection/>
    </xf>
    <xf numFmtId="176" fontId="7" fillId="33" borderId="13" xfId="47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176" fontId="17" fillId="33" borderId="15" xfId="47" applyFont="1" applyFill="1" applyBorder="1" applyAlignment="1" applyProtection="1">
      <alignment/>
      <protection/>
    </xf>
    <xf numFmtId="176" fontId="10" fillId="33" borderId="15" xfId="47" applyFont="1" applyFill="1" applyBorder="1" applyAlignment="1" applyProtection="1">
      <alignment/>
      <protection/>
    </xf>
    <xf numFmtId="176" fontId="10" fillId="33" borderId="15" xfId="47" applyFont="1" applyFill="1" applyBorder="1" applyAlignment="1" applyProtection="1">
      <alignment horizontal="center"/>
      <protection/>
    </xf>
    <xf numFmtId="0" fontId="19" fillId="33" borderId="19" xfId="0" applyFont="1" applyFill="1" applyBorder="1" applyAlignment="1" applyProtection="1">
      <alignment/>
      <protection/>
    </xf>
    <xf numFmtId="173" fontId="20" fillId="0" borderId="0" xfId="47" applyNumberFormat="1" applyFont="1" applyFill="1" applyBorder="1" applyAlignment="1" applyProtection="1">
      <alignment horizontal="center"/>
      <protection/>
    </xf>
    <xf numFmtId="198" fontId="21" fillId="33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47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3" fillId="0" borderId="0" xfId="47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76" fontId="0" fillId="0" borderId="17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176" fontId="3" fillId="0" borderId="17" xfId="47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6" fontId="6" fillId="0" borderId="0" xfId="47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6" fontId="5" fillId="0" borderId="0" xfId="47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76" fontId="6" fillId="0" borderId="15" xfId="47" applyFont="1" applyFill="1" applyBorder="1" applyAlignment="1" applyProtection="1">
      <alignment/>
      <protection/>
    </xf>
    <xf numFmtId="176" fontId="5" fillId="0" borderId="15" xfId="47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176" fontId="5" fillId="0" borderId="17" xfId="47" applyFont="1" applyFill="1" applyBorder="1" applyAlignment="1" applyProtection="1">
      <alignment/>
      <protection/>
    </xf>
    <xf numFmtId="176" fontId="5" fillId="0" borderId="11" xfId="47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6" fontId="6" fillId="0" borderId="0" xfId="47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5" fillId="0" borderId="0" xfId="47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/>
      <protection/>
    </xf>
    <xf numFmtId="176" fontId="9" fillId="0" borderId="12" xfId="47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176" fontId="5" fillId="0" borderId="13" xfId="47" applyFont="1" applyFill="1" applyBorder="1" applyAlignment="1" applyProtection="1">
      <alignment/>
      <protection/>
    </xf>
    <xf numFmtId="176" fontId="7" fillId="0" borderId="0" xfId="47" applyFont="1" applyFill="1" applyBorder="1" applyAlignment="1" applyProtection="1">
      <alignment/>
      <protection/>
    </xf>
    <xf numFmtId="176" fontId="7" fillId="0" borderId="12" xfId="47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5" fillId="0" borderId="18" xfId="47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176" fontId="15" fillId="0" borderId="0" xfId="0" applyNumberFormat="1" applyFont="1" applyFill="1" applyBorder="1" applyAlignment="1" applyProtection="1">
      <alignment/>
      <protection/>
    </xf>
    <xf numFmtId="176" fontId="15" fillId="0" borderId="12" xfId="0" applyNumberFormat="1" applyFont="1" applyFill="1" applyBorder="1" applyAlignment="1" applyProtection="1">
      <alignment/>
      <protection/>
    </xf>
    <xf numFmtId="176" fontId="5" fillId="0" borderId="12" xfId="47" applyFont="1" applyFill="1" applyBorder="1" applyAlignment="1" applyProtection="1">
      <alignment/>
      <protection/>
    </xf>
    <xf numFmtId="176" fontId="7" fillId="0" borderId="0" xfId="47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176" fontId="5" fillId="0" borderId="0" xfId="47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6" fontId="9" fillId="0" borderId="0" xfId="47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76" fontId="9" fillId="0" borderId="15" xfId="47" applyFont="1" applyFill="1" applyBorder="1" applyAlignment="1" applyProtection="1">
      <alignment/>
      <protection/>
    </xf>
    <xf numFmtId="176" fontId="10" fillId="0" borderId="15" xfId="0" applyNumberFormat="1" applyFont="1" applyFill="1" applyBorder="1" applyAlignment="1" applyProtection="1">
      <alignment/>
      <protection/>
    </xf>
    <xf numFmtId="176" fontId="0" fillId="0" borderId="12" xfId="47" applyFont="1" applyFill="1" applyBorder="1" applyAlignment="1" applyProtection="1">
      <alignment/>
      <protection/>
    </xf>
    <xf numFmtId="176" fontId="6" fillId="0" borderId="12" xfId="47" applyFont="1" applyFill="1" applyBorder="1" applyAlignment="1" applyProtection="1">
      <alignment/>
      <protection/>
    </xf>
    <xf numFmtId="176" fontId="10" fillId="0" borderId="17" xfId="0" applyNumberFormat="1" applyFont="1" applyFill="1" applyBorder="1" applyAlignment="1" applyProtection="1">
      <alignment/>
      <protection/>
    </xf>
    <xf numFmtId="176" fontId="8" fillId="0" borderId="0" xfId="47" applyFont="1" applyFill="1" applyBorder="1" applyAlignment="1" applyProtection="1">
      <alignment horizontal="right"/>
      <protection/>
    </xf>
    <xf numFmtId="176" fontId="5" fillId="0" borderId="12" xfId="47" applyFont="1" applyFill="1" applyBorder="1" applyAlignment="1" applyProtection="1">
      <alignment horizontal="right"/>
      <protection/>
    </xf>
    <xf numFmtId="198" fontId="12" fillId="0" borderId="0" xfId="0" applyNumberFormat="1" applyFont="1" applyFill="1" applyBorder="1" applyAlignment="1" applyProtection="1">
      <alignment/>
      <protection/>
    </xf>
    <xf numFmtId="176" fontId="22" fillId="0" borderId="15" xfId="47" applyFont="1" applyFill="1" applyBorder="1" applyAlignment="1" applyProtection="1">
      <alignment/>
      <protection/>
    </xf>
    <xf numFmtId="176" fontId="7" fillId="0" borderId="13" xfId="47" applyFont="1" applyFill="1" applyBorder="1" applyAlignment="1" applyProtection="1">
      <alignment/>
      <protection/>
    </xf>
    <xf numFmtId="176" fontId="10" fillId="0" borderId="0" xfId="47" applyFont="1" applyFill="1" applyBorder="1" applyAlignment="1" applyProtection="1">
      <alignment/>
      <protection/>
    </xf>
    <xf numFmtId="176" fontId="10" fillId="0" borderId="0" xfId="47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5" fillId="0" borderId="10" xfId="47" applyNumberFormat="1" applyFont="1" applyFill="1" applyBorder="1" applyAlignment="1" applyProtection="1">
      <alignment horizontal="center"/>
      <protection/>
    </xf>
    <xf numFmtId="176" fontId="5" fillId="0" borderId="20" xfId="47" applyFont="1" applyFill="1" applyBorder="1" applyAlignment="1" applyProtection="1">
      <alignment horizontal="right"/>
      <protection/>
    </xf>
    <xf numFmtId="176" fontId="8" fillId="33" borderId="0" xfId="47" applyFont="1" applyFill="1" applyBorder="1" applyAlignment="1" applyProtection="1">
      <alignment/>
      <protection/>
    </xf>
    <xf numFmtId="176" fontId="8" fillId="33" borderId="15" xfId="47" applyFont="1" applyFill="1" applyBorder="1" applyAlignment="1" applyProtection="1">
      <alignment/>
      <protection/>
    </xf>
    <xf numFmtId="176" fontId="8" fillId="33" borderId="12" xfId="47" applyFont="1" applyFill="1" applyBorder="1" applyAlignment="1" applyProtection="1">
      <alignment/>
      <protection/>
    </xf>
    <xf numFmtId="0" fontId="24" fillId="33" borderId="16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24" fillId="33" borderId="12" xfId="0" applyFont="1" applyFill="1" applyBorder="1" applyAlignment="1" applyProtection="1">
      <alignment/>
      <protection/>
    </xf>
    <xf numFmtId="176" fontId="25" fillId="33" borderId="0" xfId="47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30" fillId="33" borderId="16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12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12" xfId="0" applyFont="1" applyFill="1" applyBorder="1" applyAlignment="1" applyProtection="1">
      <alignment/>
      <protection/>
    </xf>
    <xf numFmtId="176" fontId="29" fillId="33" borderId="0" xfId="47" applyFont="1" applyFill="1" applyBorder="1" applyAlignment="1" applyProtection="1">
      <alignment horizontal="center"/>
      <protection/>
    </xf>
    <xf numFmtId="0" fontId="5" fillId="0" borderId="15" xfId="47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 applyProtection="1">
      <alignment/>
      <protection/>
    </xf>
    <xf numFmtId="0" fontId="32" fillId="33" borderId="16" xfId="0" applyFont="1" applyFill="1" applyBorder="1" applyAlignment="1" applyProtection="1">
      <alignment/>
      <protection/>
    </xf>
    <xf numFmtId="0" fontId="33" fillId="33" borderId="0" xfId="0" applyFont="1" applyFill="1" applyBorder="1" applyAlignment="1" applyProtection="1">
      <alignment/>
      <protection/>
    </xf>
    <xf numFmtId="176" fontId="33" fillId="33" borderId="0" xfId="47" applyFont="1" applyFill="1" applyBorder="1" applyAlignment="1" applyProtection="1">
      <alignment horizontal="right"/>
      <protection/>
    </xf>
    <xf numFmtId="0" fontId="33" fillId="33" borderId="12" xfId="0" applyFont="1" applyFill="1" applyBorder="1" applyAlignment="1" applyProtection="1">
      <alignment horizontal="center"/>
      <protection/>
    </xf>
    <xf numFmtId="0" fontId="33" fillId="33" borderId="16" xfId="0" applyFont="1" applyFill="1" applyBorder="1" applyAlignment="1" applyProtection="1">
      <alignment/>
      <protection/>
    </xf>
    <xf numFmtId="200" fontId="3" fillId="33" borderId="0" xfId="47" applyNumberFormat="1" applyFont="1" applyFill="1" applyBorder="1" applyAlignment="1" applyProtection="1">
      <alignment/>
      <protection/>
    </xf>
    <xf numFmtId="200" fontId="3" fillId="33" borderId="17" xfId="47" applyNumberFormat="1" applyFont="1" applyFill="1" applyBorder="1" applyAlignment="1" applyProtection="1">
      <alignment/>
      <protection/>
    </xf>
    <xf numFmtId="200" fontId="6" fillId="33" borderId="0" xfId="47" applyNumberFormat="1" applyFont="1" applyFill="1" applyBorder="1" applyAlignment="1" applyProtection="1">
      <alignment/>
      <protection/>
    </xf>
    <xf numFmtId="201" fontId="6" fillId="33" borderId="0" xfId="47" applyNumberFormat="1" applyFont="1" applyFill="1" applyBorder="1" applyAlignment="1" applyProtection="1">
      <alignment/>
      <protection/>
    </xf>
    <xf numFmtId="201" fontId="6" fillId="33" borderId="12" xfId="47" applyNumberFormat="1" applyFont="1" applyFill="1" applyBorder="1" applyAlignment="1" applyProtection="1">
      <alignment/>
      <protection/>
    </xf>
    <xf numFmtId="201" fontId="25" fillId="33" borderId="0" xfId="47" applyNumberFormat="1" applyFont="1" applyFill="1" applyBorder="1" applyAlignment="1" applyProtection="1">
      <alignment horizontal="right"/>
      <protection/>
    </xf>
    <xf numFmtId="201" fontId="8" fillId="33" borderId="0" xfId="47" applyNumberFormat="1" applyFont="1" applyFill="1" applyBorder="1" applyAlignment="1" applyProtection="1">
      <alignment horizontal="right"/>
      <protection/>
    </xf>
    <xf numFmtId="201" fontId="5" fillId="0" borderId="20" xfId="47" applyNumberFormat="1" applyFont="1" applyFill="1" applyBorder="1" applyAlignment="1" applyProtection="1">
      <alignment horizontal="right"/>
      <protection locked="0"/>
    </xf>
    <xf numFmtId="201" fontId="5" fillId="33" borderId="0" xfId="47" applyNumberFormat="1" applyFont="1" applyFill="1" applyBorder="1" applyAlignment="1" applyProtection="1">
      <alignment horizontal="right"/>
      <protection/>
    </xf>
    <xf numFmtId="201" fontId="5" fillId="33" borderId="0" xfId="47" applyNumberFormat="1" applyFont="1" applyFill="1" applyBorder="1" applyAlignment="1" applyProtection="1">
      <alignment/>
      <protection/>
    </xf>
    <xf numFmtId="201" fontId="26" fillId="33" borderId="0" xfId="47" applyNumberFormat="1" applyFont="1" applyFill="1" applyBorder="1" applyAlignment="1" applyProtection="1">
      <alignment/>
      <protection/>
    </xf>
    <xf numFmtId="201" fontId="8" fillId="33" borderId="0" xfId="47" applyNumberFormat="1" applyFont="1" applyFill="1" applyBorder="1" applyAlignment="1" applyProtection="1">
      <alignment/>
      <protection/>
    </xf>
    <xf numFmtId="201" fontId="8" fillId="33" borderId="18" xfId="47" applyNumberFormat="1" applyFont="1" applyFill="1" applyBorder="1" applyAlignment="1" applyProtection="1">
      <alignment/>
      <protection/>
    </xf>
    <xf numFmtId="201" fontId="25" fillId="33" borderId="0" xfId="47" applyNumberFormat="1" applyFont="1" applyFill="1" applyBorder="1" applyAlignment="1" applyProtection="1">
      <alignment/>
      <protection/>
    </xf>
    <xf numFmtId="201" fontId="24" fillId="33" borderId="0" xfId="47" applyNumberFormat="1" applyFont="1" applyFill="1" applyBorder="1" applyAlignment="1" applyProtection="1">
      <alignment/>
      <protection/>
    </xf>
    <xf numFmtId="201" fontId="8" fillId="33" borderId="0" xfId="0" applyNumberFormat="1" applyFont="1" applyFill="1" applyBorder="1" applyAlignment="1" applyProtection="1">
      <alignment/>
      <protection/>
    </xf>
    <xf numFmtId="201" fontId="5" fillId="33" borderId="0" xfId="0" applyNumberFormat="1" applyFont="1" applyFill="1" applyBorder="1" applyAlignment="1" applyProtection="1">
      <alignment/>
      <protection/>
    </xf>
    <xf numFmtId="201" fontId="16" fillId="33" borderId="0" xfId="47" applyNumberFormat="1" applyFont="1" applyFill="1" applyBorder="1" applyAlignment="1" applyProtection="1">
      <alignment horizontal="right"/>
      <protection/>
    </xf>
    <xf numFmtId="201" fontId="0" fillId="33" borderId="0" xfId="0" applyNumberFormat="1" applyFont="1" applyFill="1" applyBorder="1" applyAlignment="1" applyProtection="1">
      <alignment/>
      <protection/>
    </xf>
    <xf numFmtId="201" fontId="0" fillId="33" borderId="0" xfId="47" applyNumberFormat="1" applyFont="1" applyFill="1" applyBorder="1" applyAlignment="1" applyProtection="1">
      <alignment/>
      <protection/>
    </xf>
    <xf numFmtId="200" fontId="25" fillId="33" borderId="0" xfId="47" applyNumberFormat="1" applyFont="1" applyFill="1" applyBorder="1" applyAlignment="1" applyProtection="1">
      <alignment/>
      <protection/>
    </xf>
    <xf numFmtId="200" fontId="9" fillId="33" borderId="0" xfId="47" applyNumberFormat="1" applyFont="1" applyFill="1" applyBorder="1" applyAlignment="1" applyProtection="1">
      <alignment/>
      <protection/>
    </xf>
    <xf numFmtId="200" fontId="7" fillId="33" borderId="0" xfId="0" applyNumberFormat="1" applyFont="1" applyFill="1" applyBorder="1" applyAlignment="1" applyProtection="1">
      <alignment/>
      <protection/>
    </xf>
    <xf numFmtId="200" fontId="25" fillId="33" borderId="0" xfId="0" applyNumberFormat="1" applyFont="1" applyFill="1" applyBorder="1" applyAlignment="1" applyProtection="1">
      <alignment/>
      <protection/>
    </xf>
    <xf numFmtId="200" fontId="22" fillId="33" borderId="0" xfId="0" applyNumberFormat="1" applyFont="1" applyFill="1" applyBorder="1" applyAlignment="1" applyProtection="1">
      <alignment/>
      <protection/>
    </xf>
    <xf numFmtId="200" fontId="15" fillId="34" borderId="0" xfId="0" applyNumberFormat="1" applyFont="1" applyFill="1" applyBorder="1" applyAlignment="1" applyProtection="1">
      <alignment/>
      <protection/>
    </xf>
    <xf numFmtId="200" fontId="25" fillId="33" borderId="12" xfId="47" applyNumberFormat="1" applyFont="1" applyFill="1" applyBorder="1" applyAlignment="1" applyProtection="1">
      <alignment horizontal="center"/>
      <protection/>
    </xf>
    <xf numFmtId="200" fontId="27" fillId="33" borderId="0" xfId="0" applyNumberFormat="1" applyFont="1" applyFill="1" applyBorder="1" applyAlignment="1" applyProtection="1">
      <alignment/>
      <protection/>
    </xf>
    <xf numFmtId="200" fontId="27" fillId="33" borderId="12" xfId="0" applyNumberFormat="1" applyFont="1" applyFill="1" applyBorder="1" applyAlignment="1" applyProtection="1">
      <alignment/>
      <protection/>
    </xf>
    <xf numFmtId="200" fontId="25" fillId="33" borderId="15" xfId="47" applyNumberFormat="1" applyFont="1" applyFill="1" applyBorder="1" applyAlignment="1" applyProtection="1">
      <alignment/>
      <protection/>
    </xf>
    <xf numFmtId="200" fontId="25" fillId="33" borderId="13" xfId="47" applyNumberFormat="1" applyFont="1" applyFill="1" applyBorder="1" applyAlignment="1" applyProtection="1">
      <alignment/>
      <protection/>
    </xf>
    <xf numFmtId="200" fontId="28" fillId="33" borderId="0" xfId="0" applyNumberFormat="1" applyFont="1" applyFill="1" applyBorder="1" applyAlignment="1" applyProtection="1">
      <alignment/>
      <protection/>
    </xf>
    <xf numFmtId="200" fontId="28" fillId="33" borderId="12" xfId="0" applyNumberFormat="1" applyFont="1" applyFill="1" applyBorder="1" applyAlignment="1" applyProtection="1">
      <alignment/>
      <protection/>
    </xf>
    <xf numFmtId="201" fontId="33" fillId="33" borderId="0" xfId="47" applyNumberFormat="1" applyFont="1" applyFill="1" applyBorder="1" applyAlignment="1" applyProtection="1">
      <alignment/>
      <protection/>
    </xf>
    <xf numFmtId="200" fontId="20" fillId="33" borderId="0" xfId="47" applyNumberFormat="1" applyFont="1" applyFill="1" applyBorder="1" applyAlignment="1" applyProtection="1">
      <alignment horizontal="center"/>
      <protection/>
    </xf>
    <xf numFmtId="0" fontId="35" fillId="33" borderId="16" xfId="0" applyFont="1" applyFill="1" applyBorder="1" applyAlignment="1" applyProtection="1">
      <alignment horizontal="left"/>
      <protection/>
    </xf>
    <xf numFmtId="0" fontId="35" fillId="33" borderId="0" xfId="0" applyFont="1" applyFill="1" applyBorder="1" applyAlignment="1" applyProtection="1">
      <alignment horizontal="left"/>
      <protection/>
    </xf>
    <xf numFmtId="0" fontId="35" fillId="33" borderId="12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/>
      <protection/>
    </xf>
    <xf numFmtId="201" fontId="5" fillId="0" borderId="21" xfId="47" applyNumberFormat="1" applyFont="1" applyFill="1" applyBorder="1" applyAlignment="1" applyProtection="1">
      <alignment horizontal="center"/>
      <protection locked="0"/>
    </xf>
    <xf numFmtId="201" fontId="5" fillId="0" borderId="22" xfId="47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176" fontId="5" fillId="0" borderId="21" xfId="47" applyFont="1" applyFill="1" applyBorder="1" applyAlignment="1" applyProtection="1">
      <alignment horizontal="center"/>
      <protection/>
    </xf>
    <xf numFmtId="176" fontId="5" fillId="0" borderId="22" xfId="47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8" xfId="0" applyFont="1" applyFill="1" applyBorder="1" applyAlignment="1" applyProtection="1">
      <alignment horizontal="center" vertical="center" shrinkToFit="1"/>
      <protection/>
    </xf>
    <xf numFmtId="0" fontId="11" fillId="0" borderId="29" xfId="0" applyFont="1" applyFill="1" applyBorder="1" applyAlignment="1" applyProtection="1">
      <alignment horizontal="center" vertical="center" shrinkToFit="1"/>
      <protection/>
    </xf>
    <xf numFmtId="0" fontId="11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37</xdr:row>
      <xdr:rowOff>19050</xdr:rowOff>
    </xdr:from>
    <xdr:to>
      <xdr:col>23</xdr:col>
      <xdr:colOff>857250</xdr:colOff>
      <xdr:row>49</xdr:row>
      <xdr:rowOff>133350</xdr:rowOff>
    </xdr:to>
    <xdr:pic>
      <xdr:nvPicPr>
        <xdr:cNvPr id="1" name="Picture 7" descr="yellowfox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95775"/>
          <a:ext cx="4562475" cy="1704975"/>
        </a:xfrm>
        <a:prstGeom prst="rect">
          <a:avLst/>
        </a:prstGeom>
        <a:solidFill>
          <a:srgbClr val="808000">
            <a:alpha val="6800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37</xdr:row>
      <xdr:rowOff>95250</xdr:rowOff>
    </xdr:from>
    <xdr:to>
      <xdr:col>23</xdr:col>
      <xdr:colOff>447675</xdr:colOff>
      <xdr:row>47</xdr:row>
      <xdr:rowOff>219075</xdr:rowOff>
    </xdr:to>
    <xdr:pic>
      <xdr:nvPicPr>
        <xdr:cNvPr id="1" name="Picture 5" descr="yellowfox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143375"/>
          <a:ext cx="3810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F69"/>
  <sheetViews>
    <sheetView showGridLines="0" showRowColHeaders="0" showZeros="0" tabSelected="1" showOutlineSymbols="0" zoomScalePageLayoutView="0" workbookViewId="0" topLeftCell="A1">
      <selection activeCell="V21" sqref="V21"/>
    </sheetView>
  </sheetViews>
  <sheetFormatPr defaultColWidth="11.57421875" defaultRowHeight="12.75"/>
  <cols>
    <col min="1" max="1" width="1.7109375" style="3" customWidth="1"/>
    <col min="2" max="2" width="1.1484375" style="3" customWidth="1"/>
    <col min="3" max="4" width="11.57421875" style="3" customWidth="1"/>
    <col min="5" max="5" width="0.85546875" style="3" customWidth="1"/>
    <col min="6" max="6" width="11.8515625" style="3" bestFit="1" customWidth="1"/>
    <col min="7" max="7" width="0.85546875" style="3" customWidth="1"/>
    <col min="8" max="8" width="7.00390625" style="3" customWidth="1"/>
    <col min="9" max="9" width="11.7109375" style="4" customWidth="1"/>
    <col min="10" max="10" width="0.85546875" style="4" customWidth="1"/>
    <col min="11" max="11" width="11.57421875" style="2" hidden="1" customWidth="1"/>
    <col min="12" max="12" width="11.57421875" style="6" hidden="1" customWidth="1"/>
    <col min="13" max="13" width="0.5625" style="3" customWidth="1"/>
    <col min="14" max="14" width="0.85546875" style="3" customWidth="1"/>
    <col min="15" max="15" width="6.8515625" style="3" customWidth="1"/>
    <col min="16" max="16" width="0.85546875" style="3" customWidth="1"/>
    <col min="17" max="17" width="9.421875" style="3" customWidth="1"/>
    <col min="18" max="18" width="9.00390625" style="3" customWidth="1"/>
    <col min="19" max="19" width="0.85546875" style="3" customWidth="1"/>
    <col min="20" max="20" width="15.421875" style="4" bestFit="1" customWidth="1"/>
    <col min="21" max="21" width="0.85546875" style="4" customWidth="1"/>
    <col min="22" max="22" width="14.140625" style="3" bestFit="1" customWidth="1"/>
    <col min="23" max="23" width="0.85546875" style="3" customWidth="1"/>
    <col min="24" max="24" width="15.8515625" style="3" bestFit="1" customWidth="1"/>
    <col min="25" max="25" width="0.85546875" style="3" customWidth="1"/>
    <col min="26" max="26" width="0.71875" style="2" customWidth="1"/>
    <col min="27" max="27" width="10.7109375" style="2" customWidth="1"/>
    <col min="28" max="28" width="20.8515625" style="2" customWidth="1"/>
    <col min="29" max="29" width="12.8515625" style="3" bestFit="1" customWidth="1"/>
    <col min="30" max="30" width="10.00390625" style="3" customWidth="1"/>
    <col min="31" max="16384" width="11.57421875" style="3" customWidth="1"/>
  </cols>
  <sheetData>
    <row r="1" spans="1:31" ht="18">
      <c r="A1" s="222" t="s">
        <v>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7"/>
      <c r="AE1" s="7"/>
    </row>
    <row r="2" spans="1:31" ht="4.5" customHeight="1">
      <c r="A2" s="7"/>
      <c r="B2" s="7"/>
      <c r="C2" s="7"/>
      <c r="D2" s="7"/>
      <c r="E2" s="7"/>
      <c r="F2" s="7"/>
      <c r="G2" s="7"/>
      <c r="H2" s="7"/>
      <c r="I2" s="10"/>
      <c r="J2" s="10"/>
      <c r="K2" s="13"/>
      <c r="L2" s="24"/>
      <c r="M2" s="7"/>
      <c r="N2" s="7"/>
      <c r="O2" s="7"/>
      <c r="P2" s="7"/>
      <c r="Q2" s="7"/>
      <c r="R2" s="7"/>
      <c r="S2" s="7"/>
      <c r="T2" s="10"/>
      <c r="U2" s="10"/>
      <c r="V2" s="7"/>
      <c r="W2" s="7"/>
      <c r="X2" s="7"/>
      <c r="Y2" s="7"/>
      <c r="Z2" s="13"/>
      <c r="AA2" s="13"/>
      <c r="AB2" s="13"/>
      <c r="AC2" s="7"/>
      <c r="AD2" s="7"/>
      <c r="AE2" s="7"/>
    </row>
    <row r="3" spans="1:31" ht="4.5" customHeight="1">
      <c r="A3" s="7"/>
      <c r="B3" s="7"/>
      <c r="C3" s="7"/>
      <c r="D3" s="7"/>
      <c r="E3" s="7"/>
      <c r="F3" s="7"/>
      <c r="G3" s="7"/>
      <c r="H3" s="7"/>
      <c r="I3" s="10"/>
      <c r="J3" s="10"/>
      <c r="K3" s="13"/>
      <c r="L3" s="24"/>
      <c r="M3" s="7"/>
      <c r="N3" s="7"/>
      <c r="O3" s="7"/>
      <c r="P3" s="7"/>
      <c r="Q3" s="7"/>
      <c r="R3" s="7"/>
      <c r="S3" s="7"/>
      <c r="T3" s="10"/>
      <c r="U3" s="10"/>
      <c r="V3" s="7"/>
      <c r="W3" s="7"/>
      <c r="X3" s="7"/>
      <c r="Y3" s="7"/>
      <c r="Z3" s="13"/>
      <c r="AA3" s="13"/>
      <c r="AB3" s="13"/>
      <c r="AC3" s="7"/>
      <c r="AD3" s="7"/>
      <c r="AE3" s="7"/>
    </row>
    <row r="4" spans="1:31" ht="15">
      <c r="A4" s="7"/>
      <c r="B4" s="73" t="s">
        <v>52</v>
      </c>
      <c r="C4" s="29"/>
      <c r="D4" s="35"/>
      <c r="E4" s="35"/>
      <c r="F4" s="36"/>
      <c r="G4" s="23"/>
      <c r="H4" s="23"/>
      <c r="I4" s="23"/>
      <c r="J4" s="23"/>
      <c r="K4" s="23" t="s">
        <v>1</v>
      </c>
      <c r="L4" s="184">
        <v>1259</v>
      </c>
      <c r="M4" s="7"/>
      <c r="N4" s="7"/>
      <c r="O4" s="7"/>
      <c r="P4" s="7"/>
      <c r="Q4" s="7"/>
      <c r="R4" s="7"/>
      <c r="S4" s="7"/>
      <c r="T4" s="10"/>
      <c r="U4" s="10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4.5" customHeight="1" thickBot="1">
      <c r="A5" s="7"/>
      <c r="B5" s="42"/>
      <c r="C5" s="7"/>
      <c r="D5" s="7"/>
      <c r="E5" s="7"/>
      <c r="F5" s="7"/>
      <c r="G5" s="29"/>
      <c r="H5" s="29"/>
      <c r="I5" s="30"/>
      <c r="J5" s="30"/>
      <c r="K5" s="43" t="s">
        <v>3</v>
      </c>
      <c r="L5" s="185">
        <v>980</v>
      </c>
      <c r="M5" s="29"/>
      <c r="N5" s="29"/>
      <c r="O5" s="29"/>
      <c r="P5" s="29"/>
      <c r="Q5" s="29"/>
      <c r="R5" s="29"/>
      <c r="S5" s="29"/>
      <c r="T5" s="30"/>
      <c r="U5" s="30"/>
      <c r="V5" s="29"/>
      <c r="W5" s="29"/>
      <c r="X5" s="29"/>
      <c r="Y5" s="29"/>
      <c r="Z5" s="43"/>
      <c r="AA5" s="43"/>
      <c r="AB5" s="43"/>
      <c r="AC5" s="19"/>
      <c r="AD5" s="7"/>
      <c r="AE5" s="7"/>
    </row>
    <row r="6" spans="1:31" ht="13.5" thickBot="1">
      <c r="A6" s="7"/>
      <c r="B6" s="42"/>
      <c r="C6" s="180" t="s">
        <v>4</v>
      </c>
      <c r="D6" s="9"/>
      <c r="E6" s="9"/>
      <c r="F6" s="1">
        <v>20</v>
      </c>
      <c r="G6" s="17"/>
      <c r="H6" s="9"/>
      <c r="I6" s="180" t="s">
        <v>53</v>
      </c>
      <c r="J6" s="9"/>
      <c r="K6" s="11" t="s">
        <v>5</v>
      </c>
      <c r="L6" s="186">
        <v>649</v>
      </c>
      <c r="M6" s="9"/>
      <c r="N6" s="9"/>
      <c r="O6" s="38"/>
      <c r="P6" s="38"/>
      <c r="Q6" s="200"/>
      <c r="R6" s="217">
        <f>INDEX(R52:T54,F56,3)</f>
        <v>1.6</v>
      </c>
      <c r="S6" s="8"/>
      <c r="T6" s="180" t="s">
        <v>6</v>
      </c>
      <c r="U6" s="162"/>
      <c r="V6" s="234" t="s">
        <v>71</v>
      </c>
      <c r="W6" s="44"/>
      <c r="X6" s="225" t="s">
        <v>74</v>
      </c>
      <c r="Y6" s="226"/>
      <c r="Z6" s="226"/>
      <c r="AA6" s="226"/>
      <c r="AB6" s="227"/>
      <c r="AC6" s="20"/>
      <c r="AD6" s="7"/>
      <c r="AE6" s="7"/>
    </row>
    <row r="7" spans="1:31" ht="4.5" customHeight="1" thickBot="1">
      <c r="A7" s="7"/>
      <c r="B7" s="42"/>
      <c r="C7" s="9"/>
      <c r="D7" s="9"/>
      <c r="E7" s="9"/>
      <c r="F7" s="45"/>
      <c r="G7" s="17"/>
      <c r="H7" s="9"/>
      <c r="I7" s="9"/>
      <c r="J7" s="9"/>
      <c r="K7" s="11"/>
      <c r="L7" s="18"/>
      <c r="M7" s="9"/>
      <c r="N7" s="9"/>
      <c r="O7" s="38"/>
      <c r="P7" s="8"/>
      <c r="Q7" s="193"/>
      <c r="R7" s="193"/>
      <c r="S7" s="8"/>
      <c r="T7" s="162"/>
      <c r="U7" s="162"/>
      <c r="V7" s="234"/>
      <c r="W7" s="44"/>
      <c r="X7" s="228"/>
      <c r="Y7" s="229"/>
      <c r="Z7" s="229"/>
      <c r="AA7" s="229"/>
      <c r="AB7" s="230"/>
      <c r="AC7" s="20"/>
      <c r="AD7" s="7"/>
      <c r="AE7" s="7"/>
    </row>
    <row r="8" spans="1:31" ht="13.5" thickBot="1">
      <c r="A8" s="7"/>
      <c r="B8" s="42"/>
      <c r="C8" s="180" t="s">
        <v>7</v>
      </c>
      <c r="D8" s="9"/>
      <c r="E8" s="9"/>
      <c r="F8" s="1">
        <v>20</v>
      </c>
      <c r="G8" s="17"/>
      <c r="H8" s="9"/>
      <c r="I8" s="180" t="s">
        <v>54</v>
      </c>
      <c r="J8" s="9"/>
      <c r="K8" s="11" t="s">
        <v>8</v>
      </c>
      <c r="L8" s="18"/>
      <c r="M8" s="9"/>
      <c r="N8" s="9"/>
      <c r="O8" s="9"/>
      <c r="P8" s="8"/>
      <c r="Q8" s="223">
        <v>50</v>
      </c>
      <c r="R8" s="224"/>
      <c r="S8" s="46"/>
      <c r="T8" s="180" t="s">
        <v>9</v>
      </c>
      <c r="U8" s="162"/>
      <c r="V8" s="234"/>
      <c r="W8" s="44"/>
      <c r="X8" s="231"/>
      <c r="Y8" s="232"/>
      <c r="Z8" s="232"/>
      <c r="AA8" s="232"/>
      <c r="AB8" s="233"/>
      <c r="AC8" s="20"/>
      <c r="AD8" s="7"/>
      <c r="AE8" s="7"/>
    </row>
    <row r="9" spans="1:31" ht="4.5" customHeight="1">
      <c r="A9" s="7"/>
      <c r="B9" s="22"/>
      <c r="C9" s="47"/>
      <c r="D9" s="47"/>
      <c r="E9" s="47"/>
      <c r="F9" s="48"/>
      <c r="G9" s="48"/>
      <c r="H9" s="47"/>
      <c r="I9" s="47"/>
      <c r="J9" s="47"/>
      <c r="K9" s="49"/>
      <c r="L9" s="50"/>
      <c r="M9" s="47"/>
      <c r="N9" s="47"/>
      <c r="O9" s="47"/>
      <c r="P9" s="51"/>
      <c r="Q9" s="51"/>
      <c r="R9" s="51"/>
      <c r="S9" s="51"/>
      <c r="T9" s="163"/>
      <c r="U9" s="163"/>
      <c r="V9" s="163"/>
      <c r="W9" s="51"/>
      <c r="X9" s="47"/>
      <c r="Y9" s="52"/>
      <c r="Z9" s="53"/>
      <c r="AA9" s="53"/>
      <c r="AB9" s="53"/>
      <c r="AC9" s="21"/>
      <c r="AD9" s="7"/>
      <c r="AE9" s="7"/>
    </row>
    <row r="10" spans="1:31" ht="4.5" customHeight="1">
      <c r="A10" s="7"/>
      <c r="B10" s="7"/>
      <c r="C10" s="9"/>
      <c r="D10" s="9"/>
      <c r="E10" s="9"/>
      <c r="F10" s="17"/>
      <c r="G10" s="17"/>
      <c r="H10" s="9"/>
      <c r="I10" s="9"/>
      <c r="J10" s="9"/>
      <c r="K10" s="11"/>
      <c r="L10" s="18"/>
      <c r="M10" s="9"/>
      <c r="N10" s="9"/>
      <c r="O10" s="9"/>
      <c r="P10" s="9"/>
      <c r="Q10" s="9"/>
      <c r="R10" s="9"/>
      <c r="S10" s="9"/>
      <c r="T10" s="8"/>
      <c r="U10" s="8"/>
      <c r="V10" s="8"/>
      <c r="W10" s="8"/>
      <c r="X10" s="9"/>
      <c r="Y10" s="7"/>
      <c r="Z10" s="13"/>
      <c r="AA10" s="13"/>
      <c r="AB10" s="13"/>
      <c r="AC10" s="7"/>
      <c r="AD10" s="7"/>
      <c r="AE10" s="7"/>
    </row>
    <row r="11" spans="1:31" ht="4.5" customHeight="1">
      <c r="A11" s="7"/>
      <c r="B11" s="7"/>
      <c r="C11" s="9"/>
      <c r="D11" s="9"/>
      <c r="E11" s="9"/>
      <c r="F11" s="17"/>
      <c r="G11" s="17"/>
      <c r="H11" s="9"/>
      <c r="I11" s="9"/>
      <c r="J11" s="9"/>
      <c r="K11" s="11"/>
      <c r="L11" s="18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9"/>
      <c r="Y11" s="7"/>
      <c r="Z11" s="13"/>
      <c r="AA11" s="13"/>
      <c r="AB11" s="13"/>
      <c r="AC11" s="7"/>
      <c r="AD11" s="7"/>
      <c r="AE11" s="7"/>
    </row>
    <row r="12" spans="1:31" ht="4.5" customHeight="1">
      <c r="A12" s="7"/>
      <c r="B12" s="7"/>
      <c r="C12" s="9"/>
      <c r="D12" s="9"/>
      <c r="E12" s="9"/>
      <c r="F12" s="17"/>
      <c r="G12" s="17"/>
      <c r="H12" s="9"/>
      <c r="I12" s="9"/>
      <c r="J12" s="9"/>
      <c r="K12" s="11"/>
      <c r="L12" s="18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9"/>
      <c r="Y12" s="7"/>
      <c r="Z12" s="13"/>
      <c r="AA12" s="13"/>
      <c r="AB12" s="13"/>
      <c r="AC12" s="7"/>
      <c r="AD12" s="7"/>
      <c r="AE12" s="7"/>
    </row>
    <row r="13" spans="1:31" ht="15">
      <c r="A13" s="7"/>
      <c r="B13" s="73" t="s">
        <v>0</v>
      </c>
      <c r="C13" s="54"/>
      <c r="D13" s="35"/>
      <c r="E13" s="35"/>
      <c r="F13" s="36"/>
      <c r="G13" s="25"/>
      <c r="H13" s="25"/>
      <c r="I13" s="25"/>
      <c r="J13" s="25"/>
      <c r="K13" s="11"/>
      <c r="L13" s="18"/>
      <c r="M13" s="9"/>
      <c r="N13" s="73" t="s">
        <v>2</v>
      </c>
      <c r="O13" s="29"/>
      <c r="P13" s="35"/>
      <c r="Q13" s="35"/>
      <c r="R13" s="35"/>
      <c r="S13" s="35"/>
      <c r="T13" s="35"/>
      <c r="U13" s="35"/>
      <c r="V13" s="36"/>
      <c r="W13" s="25"/>
      <c r="X13" s="25"/>
      <c r="Y13" s="7"/>
      <c r="Z13" s="13"/>
      <c r="AA13" s="73" t="s">
        <v>55</v>
      </c>
      <c r="AB13" s="55"/>
      <c r="AC13" s="22"/>
      <c r="AD13" s="7"/>
      <c r="AE13" s="7"/>
    </row>
    <row r="14" spans="1:31" ht="4.5" customHeight="1">
      <c r="A14" s="7"/>
      <c r="B14" s="42"/>
      <c r="C14" s="9"/>
      <c r="D14" s="9"/>
      <c r="E14" s="9"/>
      <c r="F14" s="37"/>
      <c r="G14" s="9"/>
      <c r="H14" s="9"/>
      <c r="I14" s="8"/>
      <c r="J14" s="8"/>
      <c r="K14" s="11" t="s">
        <v>8</v>
      </c>
      <c r="L14" s="18"/>
      <c r="M14" s="9"/>
      <c r="N14" s="27"/>
      <c r="O14" s="9"/>
      <c r="P14" s="9"/>
      <c r="Q14" s="9"/>
      <c r="R14" s="9"/>
      <c r="S14" s="9"/>
      <c r="T14" s="8"/>
      <c r="U14" s="8"/>
      <c r="V14" s="37"/>
      <c r="W14" s="9"/>
      <c r="X14" s="26"/>
      <c r="Y14" s="7"/>
      <c r="Z14" s="13"/>
      <c r="AA14" s="42"/>
      <c r="AB14" s="7"/>
      <c r="AC14" s="20"/>
      <c r="AD14" s="7"/>
      <c r="AE14" s="7"/>
    </row>
    <row r="15" spans="1:31" ht="12.75">
      <c r="A15" s="7"/>
      <c r="B15" s="42"/>
      <c r="C15" s="178" t="s">
        <v>10</v>
      </c>
      <c r="D15" s="38"/>
      <c r="E15" s="9"/>
      <c r="F15" s="9"/>
      <c r="G15" s="28"/>
      <c r="H15" s="28"/>
      <c r="I15" s="31"/>
      <c r="J15" s="56"/>
      <c r="K15" s="11" t="s">
        <v>8</v>
      </c>
      <c r="L15" s="18"/>
      <c r="M15" s="9"/>
      <c r="N15" s="27"/>
      <c r="O15" s="7"/>
      <c r="P15" s="7"/>
      <c r="Q15" s="7"/>
      <c r="R15" s="7"/>
      <c r="S15" s="7"/>
      <c r="T15" s="10"/>
      <c r="U15" s="10"/>
      <c r="V15" s="7"/>
      <c r="W15" s="29"/>
      <c r="X15" s="29"/>
      <c r="Y15" s="19"/>
      <c r="Z15" s="13"/>
      <c r="AA15" s="165"/>
      <c r="AB15" s="166"/>
      <c r="AC15" s="167"/>
      <c r="AD15" s="7"/>
      <c r="AE15" s="7"/>
    </row>
    <row r="16" spans="1:31" ht="4.5" customHeight="1">
      <c r="A16" s="7"/>
      <c r="B16" s="42"/>
      <c r="C16" s="9"/>
      <c r="D16" s="9"/>
      <c r="E16" s="9"/>
      <c r="F16" s="9"/>
      <c r="G16" s="9"/>
      <c r="H16" s="9"/>
      <c r="I16" s="162"/>
      <c r="J16" s="164"/>
      <c r="K16" s="11" t="s">
        <v>8</v>
      </c>
      <c r="L16" s="18"/>
      <c r="M16" s="9"/>
      <c r="N16" s="27"/>
      <c r="O16" s="9"/>
      <c r="P16" s="9"/>
      <c r="Q16" s="9"/>
      <c r="R16" s="9"/>
      <c r="S16" s="9"/>
      <c r="T16" s="8"/>
      <c r="U16" s="8"/>
      <c r="V16" s="9"/>
      <c r="W16" s="9"/>
      <c r="X16" s="9"/>
      <c r="Y16" s="20"/>
      <c r="Z16" s="13"/>
      <c r="AA16" s="165"/>
      <c r="AB16" s="166"/>
      <c r="AC16" s="167"/>
      <c r="AD16" s="7"/>
      <c r="AE16" s="7"/>
    </row>
    <row r="17" spans="1:31" ht="12.75">
      <c r="A17" s="7"/>
      <c r="B17" s="42"/>
      <c r="C17" s="180" t="s">
        <v>11</v>
      </c>
      <c r="D17" s="9"/>
      <c r="E17" s="9"/>
      <c r="F17" s="9"/>
      <c r="G17" s="9"/>
      <c r="H17" s="9"/>
      <c r="I17" s="189">
        <f>INDEX(K4:L16,F52,2)</f>
        <v>1259</v>
      </c>
      <c r="J17" s="164"/>
      <c r="K17" s="11"/>
      <c r="L17" s="18"/>
      <c r="M17" s="9"/>
      <c r="N17" s="27"/>
      <c r="O17" s="178" t="s">
        <v>12</v>
      </c>
      <c r="P17" s="38"/>
      <c r="Q17" s="9"/>
      <c r="R17" s="9"/>
      <c r="S17" s="9"/>
      <c r="T17" s="8"/>
      <c r="U17" s="8"/>
      <c r="V17" s="9"/>
      <c r="W17" s="9"/>
      <c r="X17" s="9"/>
      <c r="Y17" s="20"/>
      <c r="Z17" s="13"/>
      <c r="AA17" s="179" t="s">
        <v>35</v>
      </c>
      <c r="AB17" s="173"/>
      <c r="AC17" s="174"/>
      <c r="AD17" s="7"/>
      <c r="AE17" s="7"/>
    </row>
    <row r="18" spans="1:31" ht="4.5" customHeight="1" thickBot="1">
      <c r="A18" s="7"/>
      <c r="B18" s="42"/>
      <c r="C18" s="9"/>
      <c r="D18" s="9"/>
      <c r="E18" s="9"/>
      <c r="F18" s="9"/>
      <c r="G18" s="9"/>
      <c r="H18" s="9"/>
      <c r="I18" s="189"/>
      <c r="J18" s="164"/>
      <c r="K18" s="11" t="s">
        <v>1</v>
      </c>
      <c r="L18" s="186">
        <v>125</v>
      </c>
      <c r="M18" s="9"/>
      <c r="N18" s="27"/>
      <c r="O18" s="9"/>
      <c r="P18" s="9"/>
      <c r="Q18" s="9"/>
      <c r="R18" s="9"/>
      <c r="S18" s="9"/>
      <c r="T18" s="8"/>
      <c r="U18" s="8"/>
      <c r="V18" s="9"/>
      <c r="W18" s="9"/>
      <c r="X18" s="9"/>
      <c r="Y18" s="20"/>
      <c r="Z18" s="13"/>
      <c r="AA18" s="170"/>
      <c r="AB18" s="171"/>
      <c r="AC18" s="172"/>
      <c r="AD18" s="7"/>
      <c r="AE18" s="7"/>
    </row>
    <row r="19" spans="1:31" ht="13.5" thickBot="1">
      <c r="A19" s="7"/>
      <c r="B19" s="42"/>
      <c r="C19" s="180" t="s">
        <v>13</v>
      </c>
      <c r="D19" s="9"/>
      <c r="E19" s="9"/>
      <c r="F19" s="9"/>
      <c r="G19" s="9"/>
      <c r="H19" s="9"/>
      <c r="I19" s="189">
        <f>INDEX(K18:L22,F53,2)</f>
        <v>125</v>
      </c>
      <c r="J19" s="164"/>
      <c r="K19" s="11" t="s">
        <v>3</v>
      </c>
      <c r="L19" s="186">
        <v>101</v>
      </c>
      <c r="M19" s="9"/>
      <c r="N19" s="27"/>
      <c r="O19" s="180" t="s">
        <v>14</v>
      </c>
      <c r="P19" s="9"/>
      <c r="Q19" s="9"/>
      <c r="R19" s="9"/>
      <c r="S19" s="9"/>
      <c r="T19" s="8"/>
      <c r="U19" s="8"/>
      <c r="V19" s="1">
        <v>20</v>
      </c>
      <c r="W19" s="17"/>
      <c r="X19" s="9"/>
      <c r="Y19" s="20"/>
      <c r="Z19" s="13"/>
      <c r="AA19" s="170"/>
      <c r="AB19" s="181" t="s">
        <v>36</v>
      </c>
      <c r="AC19" s="182" t="s">
        <v>37</v>
      </c>
      <c r="AD19" s="7"/>
      <c r="AE19" s="7"/>
    </row>
    <row r="20" spans="1:31" ht="4.5" customHeight="1" thickBot="1">
      <c r="A20" s="7"/>
      <c r="B20" s="42"/>
      <c r="C20" s="9"/>
      <c r="D20" s="9"/>
      <c r="E20" s="9"/>
      <c r="F20" s="9"/>
      <c r="G20" s="9"/>
      <c r="H20" s="9"/>
      <c r="I20" s="190"/>
      <c r="J20" s="164"/>
      <c r="K20" s="11" t="s">
        <v>5</v>
      </c>
      <c r="L20" s="186">
        <v>93</v>
      </c>
      <c r="M20" s="9"/>
      <c r="N20" s="27"/>
      <c r="O20" s="169"/>
      <c r="P20" s="9"/>
      <c r="Q20" s="9"/>
      <c r="R20" s="9"/>
      <c r="S20" s="9"/>
      <c r="T20" s="8"/>
      <c r="U20" s="8"/>
      <c r="V20" s="39"/>
      <c r="W20" s="39"/>
      <c r="X20" s="9"/>
      <c r="Y20" s="20"/>
      <c r="Z20" s="13"/>
      <c r="AA20" s="165"/>
      <c r="AB20" s="166"/>
      <c r="AC20" s="167"/>
      <c r="AD20" s="7"/>
      <c r="AE20" s="7"/>
    </row>
    <row r="21" spans="1:31" ht="13.5" thickBot="1">
      <c r="A21" s="7"/>
      <c r="B21" s="42"/>
      <c r="C21" s="180" t="s">
        <v>15</v>
      </c>
      <c r="D21" s="9"/>
      <c r="E21" s="9"/>
      <c r="F21" s="26" t="s">
        <v>62</v>
      </c>
      <c r="G21" s="9"/>
      <c r="H21" s="9"/>
      <c r="I21" s="191">
        <v>100</v>
      </c>
      <c r="J21" s="58"/>
      <c r="K21" s="11"/>
      <c r="L21" s="18"/>
      <c r="M21" s="9"/>
      <c r="N21" s="27"/>
      <c r="O21" s="180" t="s">
        <v>16</v>
      </c>
      <c r="P21" s="9"/>
      <c r="Q21" s="9"/>
      <c r="R21" s="9"/>
      <c r="S21" s="9"/>
      <c r="T21" s="8"/>
      <c r="U21" s="8"/>
      <c r="V21" s="1">
        <v>15</v>
      </c>
      <c r="W21" s="17"/>
      <c r="X21" s="9"/>
      <c r="Y21" s="20"/>
      <c r="Z21" s="13"/>
      <c r="AA21" s="183" t="s">
        <v>38</v>
      </c>
      <c r="AB21" s="204">
        <f>(I25*F6)</f>
        <v>43680</v>
      </c>
      <c r="AC21" s="210" t="s">
        <v>39</v>
      </c>
      <c r="AD21" s="7"/>
      <c r="AE21" s="7"/>
    </row>
    <row r="22" spans="1:31" ht="4.5" customHeight="1" thickBot="1">
      <c r="A22" s="7"/>
      <c r="B22" s="42"/>
      <c r="C22" s="9"/>
      <c r="D22" s="9"/>
      <c r="E22" s="9"/>
      <c r="F22" s="9"/>
      <c r="G22" s="9"/>
      <c r="H22" s="9"/>
      <c r="I22" s="192"/>
      <c r="J22" s="58"/>
      <c r="K22" s="11"/>
      <c r="L22" s="18"/>
      <c r="M22" s="9"/>
      <c r="N22" s="27"/>
      <c r="O22" s="169"/>
      <c r="P22" s="9"/>
      <c r="Q22" s="9"/>
      <c r="R22" s="9"/>
      <c r="S22" s="9"/>
      <c r="T22" s="8"/>
      <c r="U22" s="8"/>
      <c r="V22" s="9"/>
      <c r="W22" s="9"/>
      <c r="X22" s="9"/>
      <c r="Y22" s="20"/>
      <c r="Z22" s="13"/>
      <c r="AA22" s="170"/>
      <c r="AB22" s="211"/>
      <c r="AC22" s="212"/>
      <c r="AD22" s="7"/>
      <c r="AE22" s="7"/>
    </row>
    <row r="23" spans="1:31" ht="13.5" thickBot="1">
      <c r="A23" s="7"/>
      <c r="B23" s="42"/>
      <c r="C23" s="180" t="s">
        <v>60</v>
      </c>
      <c r="D23" s="9"/>
      <c r="E23" s="9"/>
      <c r="F23" s="26" t="s">
        <v>63</v>
      </c>
      <c r="G23" s="9"/>
      <c r="H23" s="9"/>
      <c r="I23" s="191">
        <v>700</v>
      </c>
      <c r="J23" s="58"/>
      <c r="K23" s="11" t="s">
        <v>17</v>
      </c>
      <c r="L23" s="18">
        <v>0</v>
      </c>
      <c r="M23" s="9"/>
      <c r="N23" s="27"/>
      <c r="O23" s="180" t="s">
        <v>51</v>
      </c>
      <c r="P23" s="180"/>
      <c r="Q23" s="9"/>
      <c r="R23" s="9"/>
      <c r="S23" s="9"/>
      <c r="T23" s="8"/>
      <c r="U23" s="8"/>
      <c r="V23" s="1">
        <v>60</v>
      </c>
      <c r="W23" s="17"/>
      <c r="X23" s="7"/>
      <c r="Y23" s="20"/>
      <c r="Z23" s="13"/>
      <c r="AA23" s="183" t="s">
        <v>40</v>
      </c>
      <c r="AB23" s="213">
        <f>(((I32+I44)*12)*F6)+((I50+I30)*F6)</f>
        <v>18976</v>
      </c>
      <c r="AC23" s="214">
        <f>((I32+I44)*12)*F6</f>
        <v>16416</v>
      </c>
      <c r="AD23" s="7"/>
      <c r="AE23" s="7"/>
    </row>
    <row r="24" spans="1:31" ht="4.5" customHeight="1">
      <c r="A24" s="7"/>
      <c r="B24" s="42"/>
      <c r="C24" s="9"/>
      <c r="D24" s="9"/>
      <c r="E24" s="9"/>
      <c r="F24" s="9"/>
      <c r="G24" s="9"/>
      <c r="H24" s="9"/>
      <c r="I24" s="193"/>
      <c r="J24" s="58"/>
      <c r="K24" s="11" t="s">
        <v>18</v>
      </c>
      <c r="L24" s="18">
        <v>0</v>
      </c>
      <c r="M24" s="9"/>
      <c r="N24" s="27"/>
      <c r="O24" s="169"/>
      <c r="P24" s="9"/>
      <c r="Q24" s="9"/>
      <c r="R24" s="9"/>
      <c r="S24" s="9"/>
      <c r="T24" s="8"/>
      <c r="U24" s="8"/>
      <c r="V24" s="9"/>
      <c r="W24" s="9"/>
      <c r="X24" s="9"/>
      <c r="Y24" s="20"/>
      <c r="Z24" s="13"/>
      <c r="AA24" s="170"/>
      <c r="AB24" s="211"/>
      <c r="AC24" s="212"/>
      <c r="AD24" s="7"/>
      <c r="AE24" s="7"/>
    </row>
    <row r="25" spans="1:32" ht="12.75">
      <c r="A25" s="171"/>
      <c r="B25" s="42"/>
      <c r="C25" s="178" t="s">
        <v>19</v>
      </c>
      <c r="D25" s="180"/>
      <c r="E25" s="9"/>
      <c r="F25" s="9"/>
      <c r="G25" s="9"/>
      <c r="H25" s="9" t="s">
        <v>61</v>
      </c>
      <c r="I25" s="194">
        <f>SUM(I17:I23)</f>
        <v>2184</v>
      </c>
      <c r="J25" s="60"/>
      <c r="K25" s="11" t="s">
        <v>20</v>
      </c>
      <c r="L25" s="18">
        <v>0</v>
      </c>
      <c r="M25" s="26">
        <f>((I25+I30)/36)</f>
        <v>61.47222222222222</v>
      </c>
      <c r="N25" s="27"/>
      <c r="O25" s="40"/>
      <c r="P25" s="40"/>
      <c r="Q25" s="40"/>
      <c r="R25" s="40"/>
      <c r="S25" s="40"/>
      <c r="T25" s="41"/>
      <c r="U25" s="41"/>
      <c r="V25" s="40"/>
      <c r="W25" s="40"/>
      <c r="X25" s="40"/>
      <c r="Y25" s="20"/>
      <c r="Z25" s="13"/>
      <c r="AA25" s="61" t="s">
        <v>57</v>
      </c>
      <c r="AB25" s="215">
        <f>SUM(AB21:AB23)</f>
        <v>62656</v>
      </c>
      <c r="AC25" s="216">
        <f>SUM(AC21:AC23)</f>
        <v>16416</v>
      </c>
      <c r="AD25" s="8"/>
      <c r="AE25" s="8"/>
      <c r="AF25" s="5"/>
    </row>
    <row r="26" spans="1:31" ht="4.5" customHeight="1">
      <c r="A26" s="7"/>
      <c r="B26" s="42"/>
      <c r="C26" s="9"/>
      <c r="D26" s="9"/>
      <c r="E26" s="9"/>
      <c r="F26" s="9"/>
      <c r="G26" s="9"/>
      <c r="H26" s="9"/>
      <c r="I26" s="195"/>
      <c r="J26" s="58"/>
      <c r="K26" s="11"/>
      <c r="L26" s="18"/>
      <c r="M26" s="9"/>
      <c r="N26" s="27"/>
      <c r="O26" s="7"/>
      <c r="P26" s="62"/>
      <c r="Q26" s="62"/>
      <c r="R26" s="62"/>
      <c r="S26" s="62"/>
      <c r="T26" s="62"/>
      <c r="U26" s="62"/>
      <c r="V26" s="62"/>
      <c r="W26" s="62"/>
      <c r="X26" s="62"/>
      <c r="Y26" s="20"/>
      <c r="Z26" s="13"/>
      <c r="AA26" s="165"/>
      <c r="AB26" s="166"/>
      <c r="AC26" s="167"/>
      <c r="AD26" s="7"/>
      <c r="AE26" s="7"/>
    </row>
    <row r="27" spans="1:31" ht="12.75">
      <c r="A27" s="7"/>
      <c r="B27" s="42"/>
      <c r="C27" s="40"/>
      <c r="D27" s="40"/>
      <c r="E27" s="40"/>
      <c r="F27" s="63"/>
      <c r="G27" s="40"/>
      <c r="H27" s="40"/>
      <c r="I27" s="196"/>
      <c r="J27" s="58"/>
      <c r="K27" s="11"/>
      <c r="L27" s="18"/>
      <c r="M27" s="9"/>
      <c r="N27" s="27"/>
      <c r="O27" s="178" t="s">
        <v>21</v>
      </c>
      <c r="P27" s="9"/>
      <c r="Q27" s="9"/>
      <c r="R27" s="9"/>
      <c r="S27" s="9"/>
      <c r="T27" s="8"/>
      <c r="U27" s="8"/>
      <c r="V27" s="9"/>
      <c r="W27" s="9"/>
      <c r="X27" s="9"/>
      <c r="Y27" s="20"/>
      <c r="Z27" s="13"/>
      <c r="AA27" s="165"/>
      <c r="AB27" s="166"/>
      <c r="AC27" s="167"/>
      <c r="AD27" s="7"/>
      <c r="AE27" s="7"/>
    </row>
    <row r="28" spans="1:31" ht="15.75">
      <c r="A28" s="7"/>
      <c r="B28" s="42"/>
      <c r="C28" s="178" t="s">
        <v>22</v>
      </c>
      <c r="D28" s="38"/>
      <c r="E28" s="9"/>
      <c r="F28" s="9"/>
      <c r="G28" s="9"/>
      <c r="H28" s="9"/>
      <c r="I28" s="195"/>
      <c r="J28" s="58"/>
      <c r="K28" s="11"/>
      <c r="L28" s="18"/>
      <c r="M28" s="9"/>
      <c r="N28" s="27"/>
      <c r="O28" s="9"/>
      <c r="P28" s="9"/>
      <c r="Q28" s="9"/>
      <c r="R28" s="9"/>
      <c r="S28" s="9"/>
      <c r="T28" s="180" t="s">
        <v>23</v>
      </c>
      <c r="U28" s="175"/>
      <c r="V28" s="180" t="s">
        <v>24</v>
      </c>
      <c r="W28" s="175"/>
      <c r="X28" s="180" t="s">
        <v>25</v>
      </c>
      <c r="Y28" s="20"/>
      <c r="Z28" s="13"/>
      <c r="AA28" s="219" t="s">
        <v>68</v>
      </c>
      <c r="AB28" s="220"/>
      <c r="AC28" s="221"/>
      <c r="AD28" s="7"/>
      <c r="AE28" s="7"/>
    </row>
    <row r="29" spans="1:31" ht="4.5" customHeight="1">
      <c r="A29" s="7"/>
      <c r="B29" s="42"/>
      <c r="C29" s="9"/>
      <c r="D29" s="9"/>
      <c r="E29" s="9"/>
      <c r="F29" s="9"/>
      <c r="G29" s="9"/>
      <c r="H29" s="9"/>
      <c r="I29" s="195"/>
      <c r="J29" s="58"/>
      <c r="K29" s="11"/>
      <c r="L29" s="18"/>
      <c r="M29" s="9"/>
      <c r="N29" s="27"/>
      <c r="O29" s="9"/>
      <c r="P29" s="9"/>
      <c r="Q29" s="9"/>
      <c r="R29" s="9"/>
      <c r="S29" s="9"/>
      <c r="T29" s="8"/>
      <c r="U29" s="8"/>
      <c r="V29" s="9"/>
      <c r="W29" s="9"/>
      <c r="X29" s="9"/>
      <c r="Y29" s="20"/>
      <c r="Z29" s="13"/>
      <c r="AA29" s="170"/>
      <c r="AB29" s="171"/>
      <c r="AC29" s="172"/>
      <c r="AD29" s="7"/>
      <c r="AE29" s="7"/>
    </row>
    <row r="30" spans="1:31" ht="15.75">
      <c r="A30" s="7"/>
      <c r="B30" s="42"/>
      <c r="C30" s="180" t="s">
        <v>26</v>
      </c>
      <c r="D30" s="9"/>
      <c r="E30" s="9"/>
      <c r="F30" s="9"/>
      <c r="G30" s="9"/>
      <c r="H30" s="9"/>
      <c r="I30" s="197">
        <v>29</v>
      </c>
      <c r="J30" s="58"/>
      <c r="K30" s="11"/>
      <c r="L30" s="18"/>
      <c r="M30" s="9"/>
      <c r="N30" s="27"/>
      <c r="O30" s="180" t="s">
        <v>27</v>
      </c>
      <c r="P30" s="9"/>
      <c r="Q30" s="9"/>
      <c r="R30" s="9"/>
      <c r="S30" s="9"/>
      <c r="T30" s="204">
        <f>(V19*F8)*R6</f>
        <v>640</v>
      </c>
      <c r="U30" s="204"/>
      <c r="V30" s="204">
        <f>((V19*F8)*R6)*12</f>
        <v>7680</v>
      </c>
      <c r="W30" s="205"/>
      <c r="X30" s="206">
        <f>(V30*F6)</f>
        <v>153600</v>
      </c>
      <c r="Y30" s="20"/>
      <c r="Z30" s="13"/>
      <c r="AA30" s="219" t="s">
        <v>69</v>
      </c>
      <c r="AB30" s="220"/>
      <c r="AC30" s="221"/>
      <c r="AD30" s="7"/>
      <c r="AE30" s="7"/>
    </row>
    <row r="31" spans="1:31" ht="4.5" customHeight="1">
      <c r="A31" s="7"/>
      <c r="B31" s="42"/>
      <c r="C31" s="9"/>
      <c r="D31" s="9"/>
      <c r="E31" s="9"/>
      <c r="F31" s="9"/>
      <c r="G31" s="9"/>
      <c r="H31" s="9"/>
      <c r="I31" s="195"/>
      <c r="J31" s="58"/>
      <c r="K31" s="11"/>
      <c r="L31" s="18"/>
      <c r="M31" s="9"/>
      <c r="N31" s="27"/>
      <c r="O31" s="9"/>
      <c r="P31" s="9"/>
      <c r="Q31" s="9"/>
      <c r="R31" s="9"/>
      <c r="S31" s="9"/>
      <c r="T31" s="204"/>
      <c r="U31" s="204"/>
      <c r="V31" s="204"/>
      <c r="W31" s="205"/>
      <c r="X31" s="206"/>
      <c r="Y31" s="20"/>
      <c r="Z31" s="13"/>
      <c r="AA31" s="57"/>
      <c r="AB31" s="13"/>
      <c r="AC31" s="20"/>
      <c r="AD31" s="7"/>
      <c r="AE31" s="7"/>
    </row>
    <row r="32" spans="1:31" ht="20.25">
      <c r="A32" s="7"/>
      <c r="B32" s="42"/>
      <c r="C32" s="180" t="s">
        <v>28</v>
      </c>
      <c r="D32" s="9"/>
      <c r="E32" s="9"/>
      <c r="F32" s="9"/>
      <c r="G32" s="9"/>
      <c r="H32" s="9"/>
      <c r="I32" s="194">
        <f>INDEX(K32:L34,F55,2)</f>
        <v>49.9</v>
      </c>
      <c r="J32" s="60"/>
      <c r="K32" s="11" t="s">
        <v>29</v>
      </c>
      <c r="L32" s="187">
        <v>29.9</v>
      </c>
      <c r="M32" s="9"/>
      <c r="N32" s="27"/>
      <c r="O32" s="180" t="s">
        <v>30</v>
      </c>
      <c r="P32" s="9"/>
      <c r="Q32" s="9"/>
      <c r="R32" s="9"/>
      <c r="S32" s="9"/>
      <c r="T32" s="207">
        <f>((V21*F8)/60)*Q8</f>
        <v>250</v>
      </c>
      <c r="U32" s="207"/>
      <c r="V32" s="204">
        <f>(((V21*F8)/60)*Q8)*12</f>
        <v>3000</v>
      </c>
      <c r="W32" s="205"/>
      <c r="X32" s="206">
        <f>(V32*F6)</f>
        <v>60000</v>
      </c>
      <c r="Y32" s="20"/>
      <c r="Z32" s="16"/>
      <c r="AA32" s="57"/>
      <c r="AB32" s="218">
        <f>(X36-(AB21+AB23))</f>
        <v>162944</v>
      </c>
      <c r="AC32" s="20"/>
      <c r="AD32" s="7"/>
      <c r="AE32" s="7"/>
    </row>
    <row r="33" spans="1:31" ht="4.5" customHeight="1">
      <c r="A33" s="7"/>
      <c r="B33" s="42"/>
      <c r="C33" s="9"/>
      <c r="D33" s="9"/>
      <c r="E33" s="9"/>
      <c r="F33" s="9"/>
      <c r="G33" s="9"/>
      <c r="H33" s="9"/>
      <c r="I33" s="195"/>
      <c r="J33" s="58"/>
      <c r="K33" s="11" t="s">
        <v>31</v>
      </c>
      <c r="L33" s="187">
        <v>39.9</v>
      </c>
      <c r="M33" s="9"/>
      <c r="N33" s="27"/>
      <c r="O33" s="9"/>
      <c r="P33" s="9"/>
      <c r="Q33" s="9"/>
      <c r="R33" s="9"/>
      <c r="S33" s="9"/>
      <c r="T33" s="204"/>
      <c r="U33" s="204"/>
      <c r="V33" s="204"/>
      <c r="W33" s="205"/>
      <c r="X33" s="206"/>
      <c r="Y33" s="20"/>
      <c r="Z33" s="13"/>
      <c r="AA33" s="57"/>
      <c r="AB33" s="13"/>
      <c r="AC33" s="20"/>
      <c r="AD33" s="7"/>
      <c r="AE33" s="7"/>
    </row>
    <row r="34" spans="1:31" ht="12.75">
      <c r="A34" s="7"/>
      <c r="B34" s="42"/>
      <c r="C34" s="9"/>
      <c r="D34" s="9"/>
      <c r="E34" s="9"/>
      <c r="F34" s="9"/>
      <c r="G34" s="9"/>
      <c r="H34" s="9"/>
      <c r="I34" s="195"/>
      <c r="J34" s="58"/>
      <c r="K34" s="11" t="s">
        <v>32</v>
      </c>
      <c r="L34" s="187">
        <v>49.9</v>
      </c>
      <c r="M34" s="9"/>
      <c r="N34" s="27"/>
      <c r="O34" s="180" t="s">
        <v>33</v>
      </c>
      <c r="P34" s="9"/>
      <c r="Q34" s="9"/>
      <c r="R34" s="9"/>
      <c r="S34" s="9"/>
      <c r="T34" s="207">
        <f>(((V23*F8)/60)*Q8)</f>
        <v>1000</v>
      </c>
      <c r="U34" s="207"/>
      <c r="V34" s="204">
        <f>((((V23*F8)/60)*Q8))*12</f>
        <v>12000</v>
      </c>
      <c r="W34" s="205"/>
      <c r="X34" s="206">
        <f>(T34*12)</f>
        <v>12000</v>
      </c>
      <c r="Y34" s="20"/>
      <c r="Z34" s="13"/>
      <c r="AA34" s="57"/>
      <c r="AB34" s="13"/>
      <c r="AC34" s="20"/>
      <c r="AD34" s="7"/>
      <c r="AE34" s="7"/>
    </row>
    <row r="35" spans="1:31" ht="4.5" customHeight="1">
      <c r="A35" s="7"/>
      <c r="B35" s="42"/>
      <c r="C35" s="9"/>
      <c r="D35" s="9"/>
      <c r="E35" s="9"/>
      <c r="F35" s="9"/>
      <c r="G35" s="9"/>
      <c r="H35" s="9"/>
      <c r="I35" s="195"/>
      <c r="J35" s="58"/>
      <c r="K35" s="11"/>
      <c r="L35" s="18"/>
      <c r="M35" s="9"/>
      <c r="N35" s="27"/>
      <c r="O35" s="9"/>
      <c r="P35" s="9"/>
      <c r="Q35" s="9"/>
      <c r="R35" s="9"/>
      <c r="S35" s="9"/>
      <c r="T35" s="204"/>
      <c r="U35" s="204"/>
      <c r="V35" s="204"/>
      <c r="W35" s="205"/>
      <c r="X35" s="208"/>
      <c r="Y35" s="20"/>
      <c r="Z35" s="13"/>
      <c r="AA35" s="57"/>
      <c r="AB35" s="13"/>
      <c r="AC35" s="20"/>
      <c r="AD35" s="7"/>
      <c r="AE35" s="7"/>
    </row>
    <row r="36" spans="1:31" ht="15.75" customHeight="1">
      <c r="A36" s="7"/>
      <c r="B36" s="42"/>
      <c r="C36" s="40"/>
      <c r="D36" s="40"/>
      <c r="E36" s="40"/>
      <c r="F36" s="63"/>
      <c r="G36" s="40"/>
      <c r="H36" s="40"/>
      <c r="I36" s="196"/>
      <c r="J36" s="58"/>
      <c r="K36" s="11"/>
      <c r="L36" s="18"/>
      <c r="M36" s="9"/>
      <c r="N36" s="27"/>
      <c r="O36" s="180" t="s">
        <v>34</v>
      </c>
      <c r="P36" s="9"/>
      <c r="Q36" s="9"/>
      <c r="R36" s="9"/>
      <c r="S36" s="9"/>
      <c r="T36" s="204">
        <f>SUM(T30:T34)</f>
        <v>1890</v>
      </c>
      <c r="U36" s="204"/>
      <c r="V36" s="204">
        <f>SUM(V30:V35)</f>
        <v>22680</v>
      </c>
      <c r="W36" s="205"/>
      <c r="X36" s="209">
        <f>SUM(X30:X35)</f>
        <v>225600</v>
      </c>
      <c r="Y36" s="20"/>
      <c r="Z36" s="13"/>
      <c r="AA36" s="219" t="s">
        <v>56</v>
      </c>
      <c r="AB36" s="220"/>
      <c r="AC36" s="221"/>
      <c r="AD36" s="7"/>
      <c r="AE36" s="7"/>
    </row>
    <row r="37" spans="1:31" ht="4.5" customHeight="1">
      <c r="A37" s="7"/>
      <c r="B37" s="42"/>
      <c r="C37" s="9"/>
      <c r="D37" s="9"/>
      <c r="E37" s="9"/>
      <c r="F37" s="9"/>
      <c r="G37" s="9"/>
      <c r="H37" s="9"/>
      <c r="I37" s="195"/>
      <c r="J37" s="58"/>
      <c r="K37" s="11"/>
      <c r="L37" s="18"/>
      <c r="M37" s="9"/>
      <c r="N37" s="27"/>
      <c r="O37" s="9"/>
      <c r="P37" s="9"/>
      <c r="Q37" s="9"/>
      <c r="R37" s="9"/>
      <c r="S37" s="9"/>
      <c r="T37" s="168"/>
      <c r="U37" s="168"/>
      <c r="V37" s="168"/>
      <c r="W37" s="32"/>
      <c r="X37" s="33"/>
      <c r="Y37" s="20"/>
      <c r="Z37" s="13"/>
      <c r="AA37" s="170"/>
      <c r="AB37" s="171"/>
      <c r="AC37" s="172"/>
      <c r="AD37" s="7"/>
      <c r="AE37" s="7"/>
    </row>
    <row r="38" spans="1:31" ht="15.75">
      <c r="A38" s="7"/>
      <c r="B38" s="42"/>
      <c r="C38" s="178" t="s">
        <v>64</v>
      </c>
      <c r="D38" s="9"/>
      <c r="E38" s="9"/>
      <c r="F38" s="9"/>
      <c r="G38" s="9"/>
      <c r="H38" s="64"/>
      <c r="I38" s="198"/>
      <c r="J38" s="65"/>
      <c r="K38" s="188">
        <f>SUM(I30:I35)</f>
        <v>78.9</v>
      </c>
      <c r="L38" s="18"/>
      <c r="M38" s="9"/>
      <c r="N38" s="27"/>
      <c r="O38" s="7"/>
      <c r="P38" s="7"/>
      <c r="Q38" s="7"/>
      <c r="R38" s="9"/>
      <c r="S38" s="9"/>
      <c r="T38" s="10"/>
      <c r="U38" s="8"/>
      <c r="V38" s="7"/>
      <c r="W38" s="9"/>
      <c r="X38" s="33"/>
      <c r="Y38" s="20"/>
      <c r="Z38" s="13"/>
      <c r="AA38" s="219" t="s">
        <v>59</v>
      </c>
      <c r="AB38" s="220"/>
      <c r="AC38" s="221"/>
      <c r="AD38" s="7"/>
      <c r="AE38" s="7"/>
    </row>
    <row r="39" spans="1:31" ht="4.5" customHeight="1">
      <c r="A39" s="7"/>
      <c r="B39" s="42"/>
      <c r="C39" s="9"/>
      <c r="D39" s="9"/>
      <c r="E39" s="9"/>
      <c r="F39" s="9"/>
      <c r="G39" s="9"/>
      <c r="H39" s="9"/>
      <c r="I39" s="199"/>
      <c r="J39" s="9"/>
      <c r="K39" s="11"/>
      <c r="L39" s="18"/>
      <c r="M39" s="27"/>
      <c r="N39" s="27"/>
      <c r="O39" s="9"/>
      <c r="P39" s="9"/>
      <c r="Q39" s="9"/>
      <c r="R39" s="9"/>
      <c r="S39" s="9"/>
      <c r="T39" s="8"/>
      <c r="U39" s="8"/>
      <c r="V39" s="9"/>
      <c r="W39" s="9"/>
      <c r="X39" s="9"/>
      <c r="Y39" s="20"/>
      <c r="Z39" s="13"/>
      <c r="AA39" s="57"/>
      <c r="AB39" s="13"/>
      <c r="AC39" s="20"/>
      <c r="AD39" s="7"/>
      <c r="AE39" s="7"/>
    </row>
    <row r="40" spans="1:31" ht="12.75">
      <c r="A40" s="7"/>
      <c r="B40" s="42"/>
      <c r="C40" s="180" t="s">
        <v>65</v>
      </c>
      <c r="D40" s="38"/>
      <c r="E40" s="9"/>
      <c r="F40" s="9"/>
      <c r="G40" s="9"/>
      <c r="H40" s="9"/>
      <c r="I40" s="189">
        <f>INDEX(R55:T56,F57,3)</f>
        <v>18.5</v>
      </c>
      <c r="J40" s="58"/>
      <c r="K40" s="11"/>
      <c r="L40" s="18"/>
      <c r="M40" s="9"/>
      <c r="N40" s="27"/>
      <c r="O40" s="7"/>
      <c r="P40" s="9"/>
      <c r="Q40" s="9"/>
      <c r="R40" s="9"/>
      <c r="S40" s="9"/>
      <c r="T40" s="10"/>
      <c r="U40" s="8"/>
      <c r="V40" s="7"/>
      <c r="W40" s="32"/>
      <c r="X40" s="33"/>
      <c r="Y40" s="20"/>
      <c r="Z40" s="13"/>
      <c r="AA40" s="57"/>
      <c r="AB40" s="13"/>
      <c r="AC40" s="20"/>
      <c r="AD40" s="7"/>
      <c r="AE40" s="7"/>
    </row>
    <row r="41" spans="1:31" ht="4.5" customHeight="1" thickBot="1">
      <c r="A41" s="7"/>
      <c r="B41" s="42"/>
      <c r="C41" s="9"/>
      <c r="D41" s="9"/>
      <c r="E41" s="9"/>
      <c r="F41" s="9"/>
      <c r="G41" s="9"/>
      <c r="H41" s="9"/>
      <c r="I41" s="200"/>
      <c r="J41" s="9"/>
      <c r="K41" s="11"/>
      <c r="L41" s="18"/>
      <c r="M41" s="27"/>
      <c r="N41" s="27"/>
      <c r="O41" s="9"/>
      <c r="P41" s="9"/>
      <c r="Q41" s="9"/>
      <c r="R41" s="9"/>
      <c r="S41" s="9"/>
      <c r="T41" s="8"/>
      <c r="U41" s="8"/>
      <c r="V41" s="9"/>
      <c r="W41" s="9"/>
      <c r="X41" s="9"/>
      <c r="Y41" s="20"/>
      <c r="Z41" s="13"/>
      <c r="AA41" s="57"/>
      <c r="AB41" s="13"/>
      <c r="AC41" s="20"/>
      <c r="AD41" s="7"/>
      <c r="AE41" s="7"/>
    </row>
    <row r="42" spans="1:31" ht="21" thickBot="1">
      <c r="A42" s="7"/>
      <c r="B42" s="42"/>
      <c r="C42" s="7"/>
      <c r="D42" s="9"/>
      <c r="E42" s="9"/>
      <c r="F42" s="9"/>
      <c r="G42" s="9"/>
      <c r="H42" s="9"/>
      <c r="I42" s="191">
        <v>0</v>
      </c>
      <c r="J42" s="58"/>
      <c r="K42" s="11"/>
      <c r="L42" s="18"/>
      <c r="M42" s="9"/>
      <c r="N42" s="27"/>
      <c r="O42" s="7"/>
      <c r="P42" s="9"/>
      <c r="Q42" s="9"/>
      <c r="R42" s="9"/>
      <c r="S42" s="9"/>
      <c r="T42" s="10"/>
      <c r="U42" s="8"/>
      <c r="V42" s="7"/>
      <c r="W42" s="9"/>
      <c r="X42" s="9"/>
      <c r="Y42" s="20"/>
      <c r="Z42" s="13"/>
      <c r="AA42" s="57"/>
      <c r="AB42" s="218">
        <f>X36-AC25</f>
        <v>209184</v>
      </c>
      <c r="AC42" s="20"/>
      <c r="AD42" s="7"/>
      <c r="AE42" s="7"/>
    </row>
    <row r="43" spans="1:31" ht="4.5" customHeight="1">
      <c r="A43" s="7"/>
      <c r="B43" s="42"/>
      <c r="C43" s="9"/>
      <c r="D43" s="9"/>
      <c r="E43" s="9"/>
      <c r="F43" s="9"/>
      <c r="G43" s="9"/>
      <c r="H43" s="9"/>
      <c r="I43" s="193"/>
      <c r="J43" s="58"/>
      <c r="K43" s="11"/>
      <c r="L43" s="18"/>
      <c r="M43" s="9"/>
      <c r="N43" s="27"/>
      <c r="O43" s="9"/>
      <c r="P43" s="9"/>
      <c r="Q43" s="9"/>
      <c r="R43" s="9"/>
      <c r="S43" s="9"/>
      <c r="T43" s="8"/>
      <c r="U43" s="8"/>
      <c r="V43" s="9"/>
      <c r="W43" s="9"/>
      <c r="X43" s="9"/>
      <c r="Y43" s="20"/>
      <c r="Z43" s="13"/>
      <c r="AA43" s="57"/>
      <c r="AB43" s="13"/>
      <c r="AC43" s="20"/>
      <c r="AD43" s="7"/>
      <c r="AE43" s="7"/>
    </row>
    <row r="44" spans="1:31" ht="12.75">
      <c r="A44" s="7"/>
      <c r="B44" s="42"/>
      <c r="C44" s="7"/>
      <c r="D44" s="9"/>
      <c r="E44" s="9"/>
      <c r="F44" s="7"/>
      <c r="G44" s="64"/>
      <c r="H44" s="64"/>
      <c r="I44" s="201">
        <f>(I40+I42)</f>
        <v>18.5</v>
      </c>
      <c r="J44" s="66"/>
      <c r="K44" s="11"/>
      <c r="L44" s="18"/>
      <c r="M44" s="9"/>
      <c r="N44" s="27"/>
      <c r="O44" s="7"/>
      <c r="P44" s="7"/>
      <c r="Q44" s="7"/>
      <c r="R44" s="7"/>
      <c r="S44" s="7"/>
      <c r="T44" s="10"/>
      <c r="U44" s="10"/>
      <c r="V44" s="7"/>
      <c r="W44" s="7"/>
      <c r="X44" s="7"/>
      <c r="Y44" s="20"/>
      <c r="Z44" s="13"/>
      <c r="AA44" s="57"/>
      <c r="AB44" s="13"/>
      <c r="AC44" s="20"/>
      <c r="AD44" s="7"/>
      <c r="AE44" s="7"/>
    </row>
    <row r="45" spans="1:31" ht="6" customHeight="1">
      <c r="A45" s="7"/>
      <c r="B45" s="42"/>
      <c r="C45" s="9"/>
      <c r="D45" s="9"/>
      <c r="E45" s="9"/>
      <c r="F45" s="64"/>
      <c r="G45" s="64"/>
      <c r="H45" s="64"/>
      <c r="I45" s="190"/>
      <c r="J45" s="66"/>
      <c r="K45" s="11"/>
      <c r="L45" s="18"/>
      <c r="M45" s="9"/>
      <c r="N45" s="27"/>
      <c r="O45" s="7"/>
      <c r="P45" s="7"/>
      <c r="Q45" s="7"/>
      <c r="R45" s="7"/>
      <c r="S45" s="7"/>
      <c r="T45" s="10"/>
      <c r="U45" s="10"/>
      <c r="V45" s="7"/>
      <c r="W45" s="7"/>
      <c r="X45" s="7"/>
      <c r="Y45" s="20"/>
      <c r="Z45" s="13"/>
      <c r="AA45" s="57"/>
      <c r="AB45" s="13"/>
      <c r="AC45" s="20"/>
      <c r="AD45" s="7"/>
      <c r="AE45" s="7"/>
    </row>
    <row r="46" spans="1:31" ht="15.75">
      <c r="A46" s="7"/>
      <c r="B46" s="42"/>
      <c r="C46" s="180" t="s">
        <v>41</v>
      </c>
      <c r="D46" s="9"/>
      <c r="E46" s="9"/>
      <c r="F46" s="9"/>
      <c r="G46" s="9"/>
      <c r="H46" s="9"/>
      <c r="I46" s="189">
        <f>INDEX(R55:V56,F57,5)</f>
        <v>49.5</v>
      </c>
      <c r="J46" s="58"/>
      <c r="K46" s="11"/>
      <c r="L46" s="18"/>
      <c r="M46" s="9"/>
      <c r="N46" s="27"/>
      <c r="O46" s="7"/>
      <c r="P46" s="7"/>
      <c r="Q46" s="7"/>
      <c r="R46" s="7"/>
      <c r="S46" s="7"/>
      <c r="T46" s="10"/>
      <c r="U46" s="10"/>
      <c r="V46" s="7"/>
      <c r="W46" s="7"/>
      <c r="X46" s="7"/>
      <c r="Y46" s="20"/>
      <c r="Z46" s="13"/>
      <c r="AA46" s="219" t="s">
        <v>58</v>
      </c>
      <c r="AB46" s="220"/>
      <c r="AC46" s="221"/>
      <c r="AD46" s="7"/>
      <c r="AE46" s="7"/>
    </row>
    <row r="47" spans="1:31" ht="4.5" customHeight="1" thickBot="1">
      <c r="A47" s="7"/>
      <c r="B47" s="42"/>
      <c r="C47" s="7"/>
      <c r="D47" s="9"/>
      <c r="E47" s="9"/>
      <c r="F47" s="9"/>
      <c r="G47" s="9"/>
      <c r="H47" s="9"/>
      <c r="I47" s="202"/>
      <c r="J47" s="58"/>
      <c r="K47" s="11"/>
      <c r="L47" s="18"/>
      <c r="M47" s="9"/>
      <c r="N47" s="27"/>
      <c r="O47" s="7"/>
      <c r="P47" s="7"/>
      <c r="Q47" s="7"/>
      <c r="R47" s="7"/>
      <c r="S47" s="7"/>
      <c r="T47" s="10"/>
      <c r="U47" s="10"/>
      <c r="V47" s="7"/>
      <c r="W47" s="9"/>
      <c r="X47" s="7"/>
      <c r="Y47" s="20"/>
      <c r="Z47" s="13"/>
      <c r="AA47" s="57"/>
      <c r="AB47" s="13"/>
      <c r="AC47" s="20"/>
      <c r="AD47" s="7"/>
      <c r="AE47" s="7"/>
    </row>
    <row r="48" spans="1:31" ht="18.75" thickBot="1">
      <c r="A48" s="7"/>
      <c r="B48" s="42"/>
      <c r="C48" s="9"/>
      <c r="D48" s="9"/>
      <c r="E48" s="9"/>
      <c r="F48" s="9"/>
      <c r="G48" s="9"/>
      <c r="H48" s="9"/>
      <c r="I48" s="191">
        <v>49.5</v>
      </c>
      <c r="J48" s="58"/>
      <c r="K48" s="11"/>
      <c r="L48" s="18"/>
      <c r="M48" s="9"/>
      <c r="N48" s="27"/>
      <c r="O48" s="9"/>
      <c r="P48" s="9"/>
      <c r="Q48" s="9"/>
      <c r="R48" s="9"/>
      <c r="S48" s="9"/>
      <c r="T48" s="8"/>
      <c r="U48" s="8"/>
      <c r="V48" s="9"/>
      <c r="W48" s="9"/>
      <c r="X48" s="9"/>
      <c r="Y48" s="20"/>
      <c r="Z48" s="13"/>
      <c r="AA48" s="57"/>
      <c r="AB48" s="75">
        <f>(X52/(X36/12))</f>
        <v>3.3327659574468087</v>
      </c>
      <c r="AC48" s="20"/>
      <c r="AD48" s="7"/>
      <c r="AE48" s="7"/>
    </row>
    <row r="49" spans="1:31" ht="4.5" customHeight="1">
      <c r="A49" s="7"/>
      <c r="B49" s="42"/>
      <c r="C49" s="9"/>
      <c r="D49" s="9"/>
      <c r="E49" s="9"/>
      <c r="F49" s="9"/>
      <c r="G49" s="9"/>
      <c r="H49" s="9"/>
      <c r="I49" s="8"/>
      <c r="J49" s="58"/>
      <c r="K49" s="11"/>
      <c r="L49" s="18"/>
      <c r="M49" s="9"/>
      <c r="N49" s="27"/>
      <c r="O49" s="9"/>
      <c r="P49" s="9"/>
      <c r="Q49" s="9"/>
      <c r="R49" s="9"/>
      <c r="S49" s="9"/>
      <c r="T49" s="8"/>
      <c r="U49" s="8"/>
      <c r="V49" s="9"/>
      <c r="W49" s="9"/>
      <c r="X49" s="9"/>
      <c r="Y49" s="20"/>
      <c r="Z49" s="13"/>
      <c r="AA49" s="57"/>
      <c r="AB49" s="67"/>
      <c r="AC49" s="20"/>
      <c r="AD49" s="7"/>
      <c r="AE49" s="7"/>
    </row>
    <row r="50" spans="1:31" ht="12.75">
      <c r="A50" s="7"/>
      <c r="B50" s="22"/>
      <c r="C50" s="47"/>
      <c r="D50" s="47"/>
      <c r="E50" s="47"/>
      <c r="F50" s="47"/>
      <c r="G50" s="47"/>
      <c r="H50" s="47"/>
      <c r="I50" s="70">
        <f>(I46+I48)</f>
        <v>99</v>
      </c>
      <c r="J50" s="68"/>
      <c r="K50" s="11"/>
      <c r="L50" s="18"/>
      <c r="M50" s="9"/>
      <c r="N50" s="59"/>
      <c r="O50" s="52"/>
      <c r="P50" s="71"/>
      <c r="Q50" s="52"/>
      <c r="R50" s="52"/>
      <c r="S50" s="52"/>
      <c r="T50" s="72"/>
      <c r="U50" s="51"/>
      <c r="V50" s="52"/>
      <c r="W50" s="47"/>
      <c r="X50" s="52"/>
      <c r="Y50" s="21"/>
      <c r="Z50" s="13"/>
      <c r="AA50" s="69"/>
      <c r="AB50" s="53"/>
      <c r="AC50" s="21"/>
      <c r="AD50" s="7"/>
      <c r="AE50" s="7"/>
    </row>
    <row r="51" spans="1:31" ht="12.75">
      <c r="A51" s="7"/>
      <c r="B51" s="7"/>
      <c r="C51" s="9"/>
      <c r="D51" s="9"/>
      <c r="E51" s="9"/>
      <c r="F51" s="9"/>
      <c r="G51" s="9"/>
      <c r="H51" s="9"/>
      <c r="I51" s="8"/>
      <c r="J51" s="8"/>
      <c r="K51" s="11"/>
      <c r="L51" s="18"/>
      <c r="M51" s="9"/>
      <c r="N51" s="7"/>
      <c r="O51" s="7"/>
      <c r="P51" s="7"/>
      <c r="Q51" s="7"/>
      <c r="R51" s="7"/>
      <c r="S51" s="7"/>
      <c r="T51" s="10"/>
      <c r="U51" s="10"/>
      <c r="V51" s="7"/>
      <c r="W51" s="7"/>
      <c r="X51" s="7"/>
      <c r="Y51" s="7"/>
      <c r="Z51" s="13"/>
      <c r="AA51" s="13"/>
      <c r="AB51" s="13"/>
      <c r="AC51" s="7"/>
      <c r="AD51" s="7"/>
      <c r="AE51" s="7"/>
    </row>
    <row r="52" spans="1:31" ht="12.75" hidden="1">
      <c r="A52" s="7"/>
      <c r="B52" s="7"/>
      <c r="C52" s="11" t="s">
        <v>42</v>
      </c>
      <c r="D52" s="11"/>
      <c r="E52" s="11"/>
      <c r="F52" s="12">
        <v>1</v>
      </c>
      <c r="G52" s="11"/>
      <c r="H52" s="9"/>
      <c r="I52" s="8"/>
      <c r="J52" s="8"/>
      <c r="K52" s="11"/>
      <c r="L52" s="18"/>
      <c r="M52" s="9"/>
      <c r="N52" s="7"/>
      <c r="O52" s="7"/>
      <c r="P52" s="7"/>
      <c r="Q52" s="7"/>
      <c r="R52" s="13" t="s">
        <v>43</v>
      </c>
      <c r="S52" s="13"/>
      <c r="T52" s="14">
        <v>1.6</v>
      </c>
      <c r="U52" s="10"/>
      <c r="V52" s="7"/>
      <c r="W52" s="7"/>
      <c r="X52" s="34">
        <f>(AB21+AB23)</f>
        <v>62656</v>
      </c>
      <c r="Y52" s="7"/>
      <c r="Z52" s="13"/>
      <c r="AA52" s="13"/>
      <c r="AB52" s="13"/>
      <c r="AC52" s="7"/>
      <c r="AD52" s="7"/>
      <c r="AE52" s="7"/>
    </row>
    <row r="53" spans="1:31" ht="12.75" hidden="1">
      <c r="A53" s="7"/>
      <c r="B53" s="7"/>
      <c r="C53" s="11" t="s">
        <v>44</v>
      </c>
      <c r="D53" s="11"/>
      <c r="E53" s="11"/>
      <c r="F53" s="12">
        <v>1</v>
      </c>
      <c r="G53" s="11"/>
      <c r="H53" s="9"/>
      <c r="I53" s="8"/>
      <c r="J53" s="8"/>
      <c r="K53" s="11"/>
      <c r="L53" s="18"/>
      <c r="M53" s="9"/>
      <c r="N53" s="7"/>
      <c r="O53" s="7"/>
      <c r="P53" s="7"/>
      <c r="Q53" s="7"/>
      <c r="R53" s="13" t="s">
        <v>72</v>
      </c>
      <c r="S53" s="13"/>
      <c r="T53" s="14">
        <v>0.8</v>
      </c>
      <c r="U53" s="10"/>
      <c r="V53" s="7"/>
      <c r="W53" s="7"/>
      <c r="X53" s="7"/>
      <c r="Y53" s="7"/>
      <c r="Z53" s="13"/>
      <c r="AA53" s="13"/>
      <c r="AB53" s="13"/>
      <c r="AC53" s="7"/>
      <c r="AD53" s="7"/>
      <c r="AE53" s="7"/>
    </row>
    <row r="54" spans="1:31" ht="12.75" hidden="1">
      <c r="A54" s="7"/>
      <c r="B54" s="7"/>
      <c r="C54" s="11" t="s">
        <v>46</v>
      </c>
      <c r="D54" s="11"/>
      <c r="E54" s="11"/>
      <c r="F54" s="12">
        <v>1</v>
      </c>
      <c r="G54" s="11"/>
      <c r="H54" s="9"/>
      <c r="I54" s="8"/>
      <c r="J54" s="8"/>
      <c r="K54" s="11"/>
      <c r="L54" s="18"/>
      <c r="M54" s="9"/>
      <c r="N54" s="7"/>
      <c r="O54" s="7"/>
      <c r="P54" s="7"/>
      <c r="Q54" s="7"/>
      <c r="R54" s="13" t="s">
        <v>73</v>
      </c>
      <c r="S54" s="13"/>
      <c r="T54" s="14">
        <v>1.2</v>
      </c>
      <c r="U54" s="10"/>
      <c r="V54" s="7"/>
      <c r="W54" s="7"/>
      <c r="X54" s="7"/>
      <c r="Y54" s="7"/>
      <c r="Z54" s="13"/>
      <c r="AA54" s="13"/>
      <c r="AB54" s="13"/>
      <c r="AC54" s="7"/>
      <c r="AD54" s="7"/>
      <c r="AE54" s="7"/>
    </row>
    <row r="55" spans="1:31" ht="12.75" hidden="1">
      <c r="A55" s="7"/>
      <c r="B55" s="7"/>
      <c r="C55" s="11" t="s">
        <v>48</v>
      </c>
      <c r="D55" s="11"/>
      <c r="E55" s="13"/>
      <c r="F55" s="14">
        <v>3</v>
      </c>
      <c r="G55" s="13"/>
      <c r="H55" s="7"/>
      <c r="I55" s="10"/>
      <c r="J55" s="10"/>
      <c r="K55" s="13"/>
      <c r="L55" s="24"/>
      <c r="M55" s="7"/>
      <c r="N55" s="7"/>
      <c r="O55" s="7"/>
      <c r="P55" s="7"/>
      <c r="Q55" s="7"/>
      <c r="R55" s="13" t="s">
        <v>66</v>
      </c>
      <c r="S55" s="7"/>
      <c r="T55" s="203">
        <v>18.5</v>
      </c>
      <c r="U55" s="10"/>
      <c r="V55" s="7">
        <v>49.5</v>
      </c>
      <c r="W55" s="7"/>
      <c r="X55" s="7"/>
      <c r="Y55" s="7"/>
      <c r="Z55" s="13"/>
      <c r="AA55" s="13"/>
      <c r="AB55" s="13"/>
      <c r="AC55" s="7"/>
      <c r="AD55" s="7"/>
      <c r="AE55" s="7"/>
    </row>
    <row r="56" spans="1:31" ht="12.75" hidden="1">
      <c r="A56" s="7"/>
      <c r="B56" s="7"/>
      <c r="C56" s="11" t="s">
        <v>49</v>
      </c>
      <c r="D56" s="11"/>
      <c r="E56" s="13"/>
      <c r="F56" s="14">
        <v>1</v>
      </c>
      <c r="G56" s="13"/>
      <c r="H56" s="7"/>
      <c r="I56" s="10"/>
      <c r="J56" s="10"/>
      <c r="K56" s="13"/>
      <c r="L56" s="24"/>
      <c r="M56" s="7"/>
      <c r="N56" s="7"/>
      <c r="O56" s="7"/>
      <c r="P56" s="7"/>
      <c r="Q56" s="7"/>
      <c r="R56" s="13" t="s">
        <v>67</v>
      </c>
      <c r="S56" s="7"/>
      <c r="T56" s="7"/>
      <c r="U56" s="10"/>
      <c r="V56" s="7"/>
      <c r="W56" s="7"/>
      <c r="X56" s="7"/>
      <c r="Y56" s="7"/>
      <c r="Z56" s="13"/>
      <c r="AA56" s="13"/>
      <c r="AB56" s="13"/>
      <c r="AC56" s="7"/>
      <c r="AD56" s="7"/>
      <c r="AE56" s="7"/>
    </row>
    <row r="57" spans="1:31" ht="12.75" hidden="1">
      <c r="A57" s="7"/>
      <c r="B57" s="7"/>
      <c r="C57" s="11" t="s">
        <v>48</v>
      </c>
      <c r="D57" s="11"/>
      <c r="E57" s="13"/>
      <c r="F57" s="14">
        <v>1</v>
      </c>
      <c r="G57" s="13"/>
      <c r="H57" s="7"/>
      <c r="I57" s="10"/>
      <c r="J57" s="10"/>
      <c r="K57" s="13"/>
      <c r="L57" s="24"/>
      <c r="M57" s="7"/>
      <c r="N57" s="7"/>
      <c r="O57" s="7"/>
      <c r="P57" s="7"/>
      <c r="Q57" s="7"/>
      <c r="R57" s="13"/>
      <c r="S57" s="7"/>
      <c r="T57" s="10"/>
      <c r="U57" s="10"/>
      <c r="V57" s="7"/>
      <c r="W57" s="7"/>
      <c r="X57" s="7"/>
      <c r="Y57" s="7"/>
      <c r="Z57" s="13"/>
      <c r="AA57" s="13"/>
      <c r="AB57" s="13"/>
      <c r="AC57" s="7"/>
      <c r="AD57" s="7"/>
      <c r="AE57" s="7"/>
    </row>
    <row r="58" spans="1:31" ht="12.75" hidden="1">
      <c r="A58" s="7"/>
      <c r="B58" s="7"/>
      <c r="C58" s="13" t="s">
        <v>70</v>
      </c>
      <c r="D58" s="13"/>
      <c r="E58" s="13"/>
      <c r="F58" s="14"/>
      <c r="G58" s="13"/>
      <c r="H58" s="7"/>
      <c r="I58" s="10"/>
      <c r="J58" s="10"/>
      <c r="K58" s="13"/>
      <c r="L58" s="24"/>
      <c r="M58" s="7"/>
      <c r="N58" s="7"/>
      <c r="O58" s="7"/>
      <c r="P58" s="7"/>
      <c r="Q58" s="7"/>
      <c r="R58" s="13"/>
      <c r="S58" s="7"/>
      <c r="T58" s="10"/>
      <c r="U58" s="10"/>
      <c r="V58" s="7"/>
      <c r="W58" s="7"/>
      <c r="X58" s="7"/>
      <c r="Y58" s="7"/>
      <c r="Z58" s="13"/>
      <c r="AA58" s="13"/>
      <c r="AB58" s="13"/>
      <c r="AC58" s="7"/>
      <c r="AD58" s="7"/>
      <c r="AE58" s="7"/>
    </row>
    <row r="59" spans="1:31" ht="12.75">
      <c r="A59" s="7"/>
      <c r="B59" s="7"/>
      <c r="C59" s="13"/>
      <c r="D59" s="13"/>
      <c r="E59" s="13"/>
      <c r="F59" s="13"/>
      <c r="G59" s="13"/>
      <c r="H59" s="7"/>
      <c r="I59" s="10"/>
      <c r="J59" s="10"/>
      <c r="K59" s="13"/>
      <c r="L59" s="24"/>
      <c r="M59" s="7"/>
      <c r="N59" s="7"/>
      <c r="O59" s="7"/>
      <c r="P59" s="7"/>
      <c r="Q59" s="7"/>
      <c r="R59" s="7"/>
      <c r="S59" s="7"/>
      <c r="T59" s="10"/>
      <c r="U59" s="10"/>
      <c r="V59" s="7"/>
      <c r="W59" s="7"/>
      <c r="X59" s="7"/>
      <c r="Y59" s="7"/>
      <c r="Z59" s="13"/>
      <c r="AA59" s="13"/>
      <c r="AB59" s="13"/>
      <c r="AC59" s="7"/>
      <c r="AD59" s="7"/>
      <c r="AE59" s="7"/>
    </row>
    <row r="60" spans="1:31" ht="12.75">
      <c r="A60" s="7"/>
      <c r="B60" s="7"/>
      <c r="C60" s="13"/>
      <c r="D60" s="7"/>
      <c r="E60" s="7"/>
      <c r="F60" s="7"/>
      <c r="G60" s="7"/>
      <c r="H60" s="7"/>
      <c r="I60" s="10"/>
      <c r="J60" s="10"/>
      <c r="K60" s="13"/>
      <c r="L60" s="24"/>
      <c r="M60" s="7"/>
      <c r="N60" s="7"/>
      <c r="O60" s="7"/>
      <c r="P60" s="7"/>
      <c r="Q60" s="7"/>
      <c r="R60" s="7"/>
      <c r="S60" s="7"/>
      <c r="T60" s="10"/>
      <c r="U60" s="10"/>
      <c r="V60" s="7"/>
      <c r="W60" s="7"/>
      <c r="X60" s="7"/>
      <c r="Y60" s="7"/>
      <c r="Z60" s="13"/>
      <c r="AA60" s="13"/>
      <c r="AB60" s="13"/>
      <c r="AC60" s="7"/>
      <c r="AD60" s="7"/>
      <c r="AE60" s="7"/>
    </row>
    <row r="61" spans="1:31" ht="12.75">
      <c r="A61" s="7"/>
      <c r="B61" s="7"/>
      <c r="C61" s="7"/>
      <c r="D61" s="7"/>
      <c r="E61" s="7"/>
      <c r="F61" s="7"/>
      <c r="G61" s="7"/>
      <c r="H61" s="7"/>
      <c r="I61" s="10"/>
      <c r="J61" s="10"/>
      <c r="K61" s="13"/>
      <c r="L61" s="24"/>
      <c r="M61" s="7"/>
      <c r="N61" s="7"/>
      <c r="O61" s="7"/>
      <c r="P61" s="7"/>
      <c r="Q61" s="7"/>
      <c r="R61" s="7"/>
      <c r="S61" s="7"/>
      <c r="T61" s="10"/>
      <c r="U61" s="10"/>
      <c r="V61" s="7"/>
      <c r="W61" s="7"/>
      <c r="X61" s="7"/>
      <c r="Y61" s="7"/>
      <c r="Z61" s="13"/>
      <c r="AA61" s="13"/>
      <c r="AB61" s="13"/>
      <c r="AC61" s="7"/>
      <c r="AD61" s="7"/>
      <c r="AE61" s="7"/>
    </row>
    <row r="62" spans="1:31" ht="18">
      <c r="A62" s="7"/>
      <c r="B62" s="7"/>
      <c r="C62" s="7"/>
      <c r="D62" s="7"/>
      <c r="E62" s="7"/>
      <c r="F62" s="9"/>
      <c r="G62" s="9"/>
      <c r="H62" s="15"/>
      <c r="I62" s="10"/>
      <c r="J62" s="10"/>
      <c r="K62" s="13"/>
      <c r="L62" s="24"/>
      <c r="M62" s="7"/>
      <c r="N62" s="7"/>
      <c r="O62" s="7"/>
      <c r="P62" s="7"/>
      <c r="Q62" s="7"/>
      <c r="R62" s="7"/>
      <c r="S62" s="7"/>
      <c r="T62" s="10"/>
      <c r="U62" s="10"/>
      <c r="V62" s="7"/>
      <c r="W62" s="7"/>
      <c r="X62" s="7"/>
      <c r="Y62" s="7"/>
      <c r="Z62" s="13"/>
      <c r="AA62" s="13"/>
      <c r="AB62" s="13"/>
      <c r="AC62" s="7"/>
      <c r="AD62" s="7"/>
      <c r="AE62" s="7"/>
    </row>
    <row r="68" ht="12.75">
      <c r="K68" s="2">
        <v>34</v>
      </c>
    </row>
    <row r="69" ht="12.75">
      <c r="K69" s="2">
        <v>29</v>
      </c>
    </row>
  </sheetData>
  <sheetProtection password="CD35" sheet="1" objects="1" scenarios="1" selectLockedCells="1"/>
  <mergeCells count="9">
    <mergeCell ref="AA46:AC46"/>
    <mergeCell ref="AA38:AC38"/>
    <mergeCell ref="A1:AC1"/>
    <mergeCell ref="Q8:R8"/>
    <mergeCell ref="AA36:AC36"/>
    <mergeCell ref="AA28:AC28"/>
    <mergeCell ref="AA30:AC30"/>
    <mergeCell ref="X6:AB8"/>
    <mergeCell ref="V6:V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F1784"/>
  <sheetViews>
    <sheetView showGridLines="0" showRowColHeaders="0" showZeros="0" showOutlineSymbols="0" zoomScalePageLayoutView="0" workbookViewId="0" topLeftCell="A1">
      <selection activeCell="A1" sqref="A1:AC1"/>
    </sheetView>
  </sheetViews>
  <sheetFormatPr defaultColWidth="11.57421875" defaultRowHeight="12.75"/>
  <cols>
    <col min="1" max="1" width="1.7109375" style="77" customWidth="1"/>
    <col min="2" max="2" width="1.1484375" style="77" customWidth="1"/>
    <col min="3" max="4" width="11.57421875" style="77" customWidth="1"/>
    <col min="5" max="5" width="0.85546875" style="77" customWidth="1"/>
    <col min="6" max="6" width="11.8515625" style="77" bestFit="1" customWidth="1"/>
    <col min="7" max="7" width="0.85546875" style="77" customWidth="1"/>
    <col min="8" max="8" width="7.00390625" style="77" customWidth="1"/>
    <col min="9" max="9" width="11.7109375" style="78" customWidth="1"/>
    <col min="10" max="10" width="0.85546875" style="78" customWidth="1"/>
    <col min="11" max="11" width="11.57421875" style="79" hidden="1" customWidth="1"/>
    <col min="12" max="12" width="11.57421875" style="80" hidden="1" customWidth="1"/>
    <col min="13" max="13" width="0.5625" style="77" customWidth="1"/>
    <col min="14" max="14" width="0.85546875" style="77" customWidth="1"/>
    <col min="15" max="15" width="6.8515625" style="77" customWidth="1"/>
    <col min="16" max="16" width="0.85546875" style="77" customWidth="1"/>
    <col min="17" max="17" width="9.421875" style="77" customWidth="1"/>
    <col min="18" max="18" width="9.00390625" style="77" customWidth="1"/>
    <col min="19" max="19" width="0.85546875" style="77" customWidth="1"/>
    <col min="20" max="20" width="15.421875" style="78" bestFit="1" customWidth="1"/>
    <col min="21" max="21" width="0.85546875" style="78" customWidth="1"/>
    <col min="22" max="22" width="14.140625" style="77" bestFit="1" customWidth="1"/>
    <col min="23" max="23" width="0.85546875" style="77" customWidth="1"/>
    <col min="24" max="24" width="15.8515625" style="77" bestFit="1" customWidth="1"/>
    <col min="25" max="25" width="0.85546875" style="77" customWidth="1"/>
    <col min="26" max="26" width="0.71875" style="79" customWidth="1"/>
    <col min="27" max="27" width="10.7109375" style="79" customWidth="1"/>
    <col min="28" max="28" width="20.8515625" style="79" customWidth="1"/>
    <col min="29" max="29" width="12.8515625" style="77" bestFit="1" customWidth="1"/>
    <col min="30" max="30" width="0.71875" style="77" customWidth="1"/>
    <col min="31" max="16384" width="11.57421875" style="77" customWidth="1"/>
  </cols>
  <sheetData>
    <row r="1" spans="1:29" ht="18">
      <c r="A1" s="238" t="s">
        <v>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</row>
    <row r="2" spans="13:27" ht="4.5" customHeight="1" hidden="1">
      <c r="M2" s="3"/>
      <c r="X2" s="3"/>
      <c r="AA2" s="2"/>
    </row>
    <row r="3" spans="9:28" s="3" customFormat="1" ht="4.5" customHeight="1" hidden="1">
      <c r="I3" s="4"/>
      <c r="J3" s="4"/>
      <c r="K3" s="2"/>
      <c r="L3" s="6"/>
      <c r="T3" s="4"/>
      <c r="U3" s="4"/>
      <c r="Z3" s="2"/>
      <c r="AA3" s="2"/>
      <c r="AB3" s="2"/>
    </row>
    <row r="4" spans="2:21" s="3" customFormat="1" ht="15">
      <c r="B4" s="81" t="s">
        <v>52</v>
      </c>
      <c r="C4" s="82"/>
      <c r="D4" s="83"/>
      <c r="E4" s="83"/>
      <c r="F4" s="84"/>
      <c r="G4" s="85"/>
      <c r="H4" s="85"/>
      <c r="I4" s="85"/>
      <c r="J4" s="85"/>
      <c r="K4" s="85" t="s">
        <v>1</v>
      </c>
      <c r="L4" s="6">
        <v>699</v>
      </c>
      <c r="T4" s="4"/>
      <c r="U4" s="4"/>
    </row>
    <row r="5" spans="2:30" ht="4.5" customHeight="1" thickBot="1">
      <c r="B5" s="86"/>
      <c r="C5" s="3"/>
      <c r="D5" s="3"/>
      <c r="E5" s="3"/>
      <c r="F5" s="3"/>
      <c r="G5" s="82"/>
      <c r="H5" s="82"/>
      <c r="I5" s="87"/>
      <c r="J5" s="87"/>
      <c r="K5" s="88" t="s">
        <v>3</v>
      </c>
      <c r="L5" s="89">
        <v>599</v>
      </c>
      <c r="M5" s="82"/>
      <c r="N5" s="82"/>
      <c r="O5" s="82"/>
      <c r="P5" s="82"/>
      <c r="Q5" s="82"/>
      <c r="R5" s="82"/>
      <c r="S5" s="82"/>
      <c r="T5" s="87"/>
      <c r="U5" s="87"/>
      <c r="V5" s="82"/>
      <c r="W5" s="82"/>
      <c r="X5" s="82"/>
      <c r="Y5" s="82"/>
      <c r="Z5" s="88"/>
      <c r="AA5" s="88"/>
      <c r="AB5" s="88"/>
      <c r="AC5" s="90"/>
      <c r="AD5" s="3"/>
    </row>
    <row r="6" spans="2:30" ht="13.5" thickBot="1">
      <c r="B6" s="86"/>
      <c r="C6" s="5" t="s">
        <v>4</v>
      </c>
      <c r="D6" s="5"/>
      <c r="E6" s="5"/>
      <c r="F6" s="160">
        <f>Präsentation!F6</f>
        <v>20</v>
      </c>
      <c r="G6" s="105"/>
      <c r="H6" s="5"/>
      <c r="I6" s="5" t="s">
        <v>53</v>
      </c>
      <c r="J6" s="5"/>
      <c r="K6" s="91" t="s">
        <v>5</v>
      </c>
      <c r="L6" s="92">
        <v>399</v>
      </c>
      <c r="M6" s="5"/>
      <c r="N6" s="5"/>
      <c r="O6" s="93"/>
      <c r="P6" s="93"/>
      <c r="Q6" s="5"/>
      <c r="R6" s="94">
        <f>Präsentation!R6</f>
        <v>1.6</v>
      </c>
      <c r="S6" s="94"/>
      <c r="T6" s="5" t="s">
        <v>6</v>
      </c>
      <c r="U6" s="94"/>
      <c r="V6" s="250" t="s">
        <v>71</v>
      </c>
      <c r="W6" s="95"/>
      <c r="X6" s="241" t="str">
        <f>Präsentation!X6</f>
        <v>Ryhner AG</v>
      </c>
      <c r="Y6" s="242"/>
      <c r="Z6" s="242"/>
      <c r="AA6" s="242"/>
      <c r="AB6" s="243"/>
      <c r="AC6" s="96"/>
      <c r="AD6" s="3"/>
    </row>
    <row r="7" spans="2:30" ht="4.5" customHeight="1" thickBot="1">
      <c r="B7" s="86"/>
      <c r="C7" s="5"/>
      <c r="D7" s="5"/>
      <c r="E7" s="5"/>
      <c r="F7" s="160"/>
      <c r="G7" s="105"/>
      <c r="H7" s="5"/>
      <c r="I7" s="5"/>
      <c r="J7" s="5"/>
      <c r="K7" s="91"/>
      <c r="L7" s="92"/>
      <c r="M7" s="5"/>
      <c r="N7" s="5"/>
      <c r="O7" s="93"/>
      <c r="P7" s="94"/>
      <c r="Q7" s="94"/>
      <c r="R7" s="94"/>
      <c r="S7" s="94"/>
      <c r="T7" s="94"/>
      <c r="U7" s="94"/>
      <c r="V7" s="250"/>
      <c r="W7" s="95"/>
      <c r="X7" s="244"/>
      <c r="Y7" s="245"/>
      <c r="Z7" s="245"/>
      <c r="AA7" s="245"/>
      <c r="AB7" s="246"/>
      <c r="AC7" s="96"/>
      <c r="AD7" s="3"/>
    </row>
    <row r="8" spans="2:30" ht="13.5" thickBot="1">
      <c r="B8" s="86"/>
      <c r="C8" s="5" t="s">
        <v>7</v>
      </c>
      <c r="D8" s="5"/>
      <c r="E8" s="5"/>
      <c r="F8" s="160">
        <f>Präsentation!F8</f>
        <v>20</v>
      </c>
      <c r="G8" s="105"/>
      <c r="H8" s="5"/>
      <c r="I8" s="5" t="s">
        <v>54</v>
      </c>
      <c r="J8" s="5"/>
      <c r="K8" s="91" t="s">
        <v>8</v>
      </c>
      <c r="L8" s="92"/>
      <c r="M8" s="5"/>
      <c r="N8" s="5"/>
      <c r="O8" s="5"/>
      <c r="P8" s="94"/>
      <c r="Q8" s="239">
        <f>Präsentation!Q8</f>
        <v>50</v>
      </c>
      <c r="R8" s="240"/>
      <c r="S8" s="138"/>
      <c r="T8" s="5" t="s">
        <v>9</v>
      </c>
      <c r="U8" s="94"/>
      <c r="V8" s="250"/>
      <c r="W8" s="95"/>
      <c r="X8" s="247"/>
      <c r="Y8" s="248"/>
      <c r="Z8" s="248"/>
      <c r="AA8" s="248"/>
      <c r="AB8" s="249"/>
      <c r="AC8" s="96"/>
      <c r="AD8" s="3"/>
    </row>
    <row r="9" spans="2:29" s="3" customFormat="1" ht="4.5" customHeight="1">
      <c r="B9" s="97"/>
      <c r="C9" s="98"/>
      <c r="D9" s="98"/>
      <c r="E9" s="98"/>
      <c r="F9" s="176"/>
      <c r="G9" s="176"/>
      <c r="H9" s="98"/>
      <c r="I9" s="98"/>
      <c r="J9" s="98"/>
      <c r="K9" s="99"/>
      <c r="L9" s="100"/>
      <c r="M9" s="98"/>
      <c r="N9" s="98"/>
      <c r="O9" s="98"/>
      <c r="P9" s="101"/>
      <c r="Q9" s="101"/>
      <c r="R9" s="101"/>
      <c r="S9" s="101"/>
      <c r="T9" s="101"/>
      <c r="U9" s="101"/>
      <c r="V9" s="101"/>
      <c r="W9" s="101"/>
      <c r="X9" s="98"/>
      <c r="Y9" s="102"/>
      <c r="Z9" s="103"/>
      <c r="AA9" s="103"/>
      <c r="AB9" s="103"/>
      <c r="AC9" s="104"/>
    </row>
    <row r="10" spans="3:28" s="3" customFormat="1" ht="4.5" customHeight="1" hidden="1">
      <c r="C10" s="5"/>
      <c r="D10" s="5"/>
      <c r="E10" s="5"/>
      <c r="F10" s="105"/>
      <c r="G10" s="105"/>
      <c r="H10" s="5"/>
      <c r="I10" s="5"/>
      <c r="J10" s="5"/>
      <c r="K10" s="91"/>
      <c r="L10" s="92"/>
      <c r="M10" s="5"/>
      <c r="N10" s="5"/>
      <c r="O10" s="5"/>
      <c r="P10" s="5"/>
      <c r="Q10" s="5"/>
      <c r="R10" s="5"/>
      <c r="S10" s="5"/>
      <c r="T10" s="94"/>
      <c r="U10" s="94"/>
      <c r="V10" s="94"/>
      <c r="W10" s="94"/>
      <c r="X10" s="5"/>
      <c r="Z10" s="2"/>
      <c r="AA10" s="2"/>
      <c r="AB10" s="2"/>
    </row>
    <row r="11" spans="3:28" s="3" customFormat="1" ht="4.5" customHeight="1" hidden="1">
      <c r="C11" s="5"/>
      <c r="D11" s="5"/>
      <c r="E11" s="5"/>
      <c r="F11" s="105"/>
      <c r="G11" s="105"/>
      <c r="H11" s="5"/>
      <c r="I11" s="5"/>
      <c r="J11" s="5"/>
      <c r="K11" s="91"/>
      <c r="L11" s="92"/>
      <c r="M11" s="5"/>
      <c r="N11" s="5"/>
      <c r="O11" s="5"/>
      <c r="P11" s="5"/>
      <c r="Q11" s="5"/>
      <c r="R11" s="5"/>
      <c r="S11" s="5"/>
      <c r="T11" s="94"/>
      <c r="U11" s="94"/>
      <c r="V11" s="94"/>
      <c r="W11" s="94"/>
      <c r="X11" s="5"/>
      <c r="Z11" s="2"/>
      <c r="AA11" s="2"/>
      <c r="AB11" s="2"/>
    </row>
    <row r="12" spans="3:28" s="3" customFormat="1" ht="4.5" customHeight="1">
      <c r="C12" s="5"/>
      <c r="D12" s="5"/>
      <c r="E12" s="5"/>
      <c r="F12" s="105"/>
      <c r="G12" s="105"/>
      <c r="H12" s="5"/>
      <c r="I12" s="5"/>
      <c r="J12" s="5"/>
      <c r="K12" s="91"/>
      <c r="L12" s="92"/>
      <c r="M12" s="5"/>
      <c r="N12" s="5"/>
      <c r="O12" s="5"/>
      <c r="P12" s="5"/>
      <c r="Q12" s="5"/>
      <c r="R12" s="5"/>
      <c r="S12" s="5"/>
      <c r="T12" s="94"/>
      <c r="U12" s="94"/>
      <c r="V12" s="94"/>
      <c r="W12" s="94"/>
      <c r="X12" s="5"/>
      <c r="Z12" s="2"/>
      <c r="AA12" s="2"/>
      <c r="AB12" s="2"/>
    </row>
    <row r="13" spans="2:29" s="3" customFormat="1" ht="15">
      <c r="B13" s="81" t="s">
        <v>0</v>
      </c>
      <c r="C13" s="106"/>
      <c r="D13" s="83"/>
      <c r="E13" s="83"/>
      <c r="F13" s="84"/>
      <c r="G13" s="107"/>
      <c r="H13" s="107"/>
      <c r="I13" s="107"/>
      <c r="J13" s="107"/>
      <c r="K13" s="91"/>
      <c r="L13" s="92"/>
      <c r="M13" s="5"/>
      <c r="N13" s="81" t="s">
        <v>2</v>
      </c>
      <c r="O13" s="82"/>
      <c r="P13" s="83"/>
      <c r="Q13" s="83"/>
      <c r="R13" s="83"/>
      <c r="S13" s="83"/>
      <c r="T13" s="83"/>
      <c r="U13" s="83"/>
      <c r="V13" s="84"/>
      <c r="W13" s="107"/>
      <c r="X13" s="107"/>
      <c r="Z13" s="2"/>
      <c r="AA13" s="81" t="s">
        <v>55</v>
      </c>
      <c r="AB13" s="108"/>
      <c r="AC13" s="97"/>
    </row>
    <row r="14" spans="2:29" s="3" customFormat="1" ht="4.5" customHeight="1">
      <c r="B14" s="86"/>
      <c r="C14" s="5"/>
      <c r="D14" s="5"/>
      <c r="E14" s="5"/>
      <c r="F14" s="109"/>
      <c r="G14" s="5"/>
      <c r="H14" s="5"/>
      <c r="I14" s="94"/>
      <c r="J14" s="94"/>
      <c r="K14" s="91" t="s">
        <v>8</v>
      </c>
      <c r="L14" s="92"/>
      <c r="M14" s="5"/>
      <c r="N14" s="110"/>
      <c r="O14" s="5"/>
      <c r="P14" s="5"/>
      <c r="Q14" s="5"/>
      <c r="R14" s="5"/>
      <c r="S14" s="5"/>
      <c r="T14" s="94"/>
      <c r="U14" s="94"/>
      <c r="V14" s="109"/>
      <c r="W14" s="5"/>
      <c r="X14" s="111"/>
      <c r="Z14" s="2"/>
      <c r="AA14" s="86"/>
      <c r="AC14" s="96"/>
    </row>
    <row r="15" spans="2:30" ht="12.75">
      <c r="B15" s="86"/>
      <c r="C15" s="93" t="s">
        <v>10</v>
      </c>
      <c r="D15" s="93"/>
      <c r="E15" s="5"/>
      <c r="F15" s="5"/>
      <c r="G15" s="112"/>
      <c r="H15" s="112"/>
      <c r="I15" s="113"/>
      <c r="J15" s="114"/>
      <c r="K15" s="115" t="s">
        <v>8</v>
      </c>
      <c r="L15" s="116"/>
      <c r="M15" s="117"/>
      <c r="N15" s="110"/>
      <c r="O15" s="3"/>
      <c r="P15" s="3"/>
      <c r="Q15" s="159"/>
      <c r="R15" s="3"/>
      <c r="S15" s="3"/>
      <c r="T15" s="4"/>
      <c r="U15" s="4"/>
      <c r="V15" s="3"/>
      <c r="W15" s="82"/>
      <c r="X15" s="82"/>
      <c r="Y15" s="90"/>
      <c r="AA15" s="118"/>
      <c r="AB15" s="2"/>
      <c r="AC15" s="96"/>
      <c r="AD15" s="3"/>
    </row>
    <row r="16" spans="2:30" ht="4.5" customHeight="1">
      <c r="B16" s="86"/>
      <c r="C16" s="5"/>
      <c r="D16" s="5"/>
      <c r="E16" s="5"/>
      <c r="F16" s="5"/>
      <c r="G16" s="5"/>
      <c r="H16" s="5"/>
      <c r="I16" s="94"/>
      <c r="J16" s="135"/>
      <c r="K16" s="115" t="s">
        <v>8</v>
      </c>
      <c r="L16" s="116"/>
      <c r="M16" s="117"/>
      <c r="N16" s="110"/>
      <c r="O16" s="5"/>
      <c r="P16" s="5"/>
      <c r="Q16" s="5"/>
      <c r="R16" s="5"/>
      <c r="S16" s="5"/>
      <c r="T16" s="94"/>
      <c r="U16" s="94"/>
      <c r="V16" s="5"/>
      <c r="W16" s="5"/>
      <c r="X16" s="5"/>
      <c r="Y16" s="96"/>
      <c r="AA16" s="118"/>
      <c r="AB16" s="2"/>
      <c r="AC16" s="96"/>
      <c r="AD16" s="3"/>
    </row>
    <row r="17" spans="2:30" ht="12.75">
      <c r="B17" s="86"/>
      <c r="C17" s="5" t="s">
        <v>11</v>
      </c>
      <c r="D17" s="5"/>
      <c r="E17" s="5"/>
      <c r="F17" s="5"/>
      <c r="G17" s="5"/>
      <c r="H17" s="5"/>
      <c r="I17" s="122">
        <f>Präsentation!I17</f>
        <v>1259</v>
      </c>
      <c r="J17" s="135"/>
      <c r="K17" s="115"/>
      <c r="L17" s="116"/>
      <c r="M17" s="117"/>
      <c r="N17" s="110"/>
      <c r="O17" s="93" t="s">
        <v>12</v>
      </c>
      <c r="P17" s="93"/>
      <c r="Q17" s="5"/>
      <c r="R17" s="5"/>
      <c r="S17" s="5"/>
      <c r="T17" s="94"/>
      <c r="U17" s="94"/>
      <c r="V17" s="5"/>
      <c r="W17" s="5"/>
      <c r="X17" s="5"/>
      <c r="Y17" s="96"/>
      <c r="AA17" s="119" t="s">
        <v>35</v>
      </c>
      <c r="AB17" s="93"/>
      <c r="AC17" s="120"/>
      <c r="AD17" s="3"/>
    </row>
    <row r="18" spans="2:30" ht="4.5" customHeight="1" thickBot="1">
      <c r="B18" s="86"/>
      <c r="C18" s="5"/>
      <c r="D18" s="5"/>
      <c r="E18" s="5"/>
      <c r="F18" s="5"/>
      <c r="G18" s="5"/>
      <c r="H18" s="5"/>
      <c r="I18" s="122"/>
      <c r="J18" s="135"/>
      <c r="K18" s="115" t="s">
        <v>1</v>
      </c>
      <c r="L18" s="116">
        <v>88</v>
      </c>
      <c r="M18" s="117"/>
      <c r="N18" s="110"/>
      <c r="O18" s="5"/>
      <c r="P18" s="5"/>
      <c r="Q18" s="5"/>
      <c r="R18" s="5"/>
      <c r="S18" s="5"/>
      <c r="T18" s="94"/>
      <c r="U18" s="94"/>
      <c r="V18" s="5"/>
      <c r="W18" s="5"/>
      <c r="X18" s="5"/>
      <c r="Y18" s="96"/>
      <c r="AA18" s="118"/>
      <c r="AB18" s="2"/>
      <c r="AC18" s="96"/>
      <c r="AD18" s="3"/>
    </row>
    <row r="19" spans="2:30" ht="13.5" thickBot="1">
      <c r="B19" s="86"/>
      <c r="C19" s="5" t="s">
        <v>13</v>
      </c>
      <c r="D19" s="5"/>
      <c r="E19" s="5"/>
      <c r="F19" s="5"/>
      <c r="G19" s="5"/>
      <c r="H19" s="5"/>
      <c r="I19" s="122">
        <f>Präsentation!I19</f>
        <v>125</v>
      </c>
      <c r="J19" s="135"/>
      <c r="K19" s="115" t="s">
        <v>3</v>
      </c>
      <c r="L19" s="116">
        <v>63</v>
      </c>
      <c r="M19" s="117"/>
      <c r="N19" s="110"/>
      <c r="O19" s="5" t="s">
        <v>14</v>
      </c>
      <c r="P19" s="5"/>
      <c r="Q19" s="5"/>
      <c r="R19" s="5"/>
      <c r="S19" s="5"/>
      <c r="T19" s="94"/>
      <c r="U19" s="94"/>
      <c r="V19" s="160">
        <f>Präsentation!V19</f>
        <v>20</v>
      </c>
      <c r="W19" s="105"/>
      <c r="X19" s="121"/>
      <c r="Y19" s="96"/>
      <c r="AA19" s="118"/>
      <c r="AB19" s="122" t="s">
        <v>36</v>
      </c>
      <c r="AC19" s="123" t="s">
        <v>37</v>
      </c>
      <c r="AD19" s="3"/>
    </row>
    <row r="20" spans="2:30" ht="4.5" customHeight="1" thickBot="1">
      <c r="B20" s="86"/>
      <c r="C20" s="5"/>
      <c r="D20" s="5"/>
      <c r="E20" s="5"/>
      <c r="F20" s="5"/>
      <c r="G20" s="5"/>
      <c r="H20" s="5"/>
      <c r="I20" s="122"/>
      <c r="J20" s="135"/>
      <c r="K20" s="115" t="s">
        <v>5</v>
      </c>
      <c r="L20" s="116">
        <v>74</v>
      </c>
      <c r="M20" s="117"/>
      <c r="N20" s="110"/>
      <c r="O20" s="5"/>
      <c r="P20" s="5"/>
      <c r="Q20" s="5"/>
      <c r="R20" s="5"/>
      <c r="S20" s="5"/>
      <c r="T20" s="94"/>
      <c r="U20" s="94"/>
      <c r="V20" s="177"/>
      <c r="W20" s="177"/>
      <c r="X20" s="5"/>
      <c r="Y20" s="96"/>
      <c r="AA20" s="118"/>
      <c r="AB20" s="2"/>
      <c r="AC20" s="96"/>
      <c r="AD20" s="3"/>
    </row>
    <row r="21" spans="2:30" ht="13.5" thickBot="1">
      <c r="B21" s="86"/>
      <c r="C21" s="5" t="s">
        <v>15</v>
      </c>
      <c r="D21" s="5"/>
      <c r="E21" s="5"/>
      <c r="F21" s="5" t="s">
        <v>62</v>
      </c>
      <c r="G21" s="5"/>
      <c r="H21" s="5"/>
      <c r="I21" s="161">
        <f>Präsentation!I21</f>
        <v>100</v>
      </c>
      <c r="J21" s="135"/>
      <c r="K21" s="115"/>
      <c r="L21" s="116"/>
      <c r="M21" s="117"/>
      <c r="N21" s="110"/>
      <c r="O21" s="5" t="s">
        <v>16</v>
      </c>
      <c r="P21" s="5"/>
      <c r="Q21" s="5"/>
      <c r="R21" s="5"/>
      <c r="S21" s="5"/>
      <c r="T21" s="94"/>
      <c r="U21" s="94"/>
      <c r="V21" s="160">
        <f>Präsentation!V21</f>
        <v>15</v>
      </c>
      <c r="W21" s="105"/>
      <c r="X21" s="5"/>
      <c r="Y21" s="96"/>
      <c r="AA21" s="110" t="s">
        <v>38</v>
      </c>
      <c r="AB21" s="94">
        <f>(I25*F6)</f>
        <v>43680</v>
      </c>
      <c r="AC21" s="124" t="s">
        <v>39</v>
      </c>
      <c r="AD21" s="3"/>
    </row>
    <row r="22" spans="2:30" ht="4.5" customHeight="1" thickBot="1">
      <c r="B22" s="86"/>
      <c r="C22" s="5"/>
      <c r="D22" s="5"/>
      <c r="E22" s="5"/>
      <c r="F22" s="5"/>
      <c r="G22" s="5"/>
      <c r="H22" s="5"/>
      <c r="I22" s="122"/>
      <c r="J22" s="135"/>
      <c r="K22" s="115"/>
      <c r="L22" s="116"/>
      <c r="M22" s="117"/>
      <c r="N22" s="110"/>
      <c r="O22" s="5"/>
      <c r="P22" s="5"/>
      <c r="Q22" s="5"/>
      <c r="R22" s="5"/>
      <c r="S22" s="5"/>
      <c r="T22" s="94"/>
      <c r="U22" s="94"/>
      <c r="V22" s="5"/>
      <c r="W22" s="5"/>
      <c r="X22" s="5"/>
      <c r="Y22" s="96"/>
      <c r="AA22" s="118"/>
      <c r="AB22" s="2"/>
      <c r="AC22" s="96"/>
      <c r="AD22" s="3"/>
    </row>
    <row r="23" spans="2:30" ht="13.5" thickBot="1">
      <c r="B23" s="86"/>
      <c r="C23" s="5" t="s">
        <v>60</v>
      </c>
      <c r="D23" s="5"/>
      <c r="E23" s="5"/>
      <c r="F23" s="5" t="s">
        <v>63</v>
      </c>
      <c r="G23" s="5"/>
      <c r="H23" s="5"/>
      <c r="I23" s="161">
        <f>Präsentation!I23</f>
        <v>700</v>
      </c>
      <c r="J23" s="135"/>
      <c r="K23" s="115" t="s">
        <v>17</v>
      </c>
      <c r="L23" s="116">
        <v>0</v>
      </c>
      <c r="M23" s="117"/>
      <c r="N23" s="110"/>
      <c r="O23" s="5" t="s">
        <v>51</v>
      </c>
      <c r="P23" s="5"/>
      <c r="Q23" s="5"/>
      <c r="R23" s="5"/>
      <c r="S23" s="5"/>
      <c r="T23" s="94"/>
      <c r="U23" s="94"/>
      <c r="V23" s="160">
        <f>Präsentation!V23</f>
        <v>60</v>
      </c>
      <c r="W23" s="105"/>
      <c r="X23" s="3"/>
      <c r="Y23" s="96"/>
      <c r="AA23" s="125" t="s">
        <v>40</v>
      </c>
      <c r="AB23" s="101">
        <f>(((I32+I44)*12)*F6)+((I50+I30)*F6)</f>
        <v>18976</v>
      </c>
      <c r="AC23" s="126">
        <f>((I32+I44)*12)*F6</f>
        <v>16416</v>
      </c>
      <c r="AD23" s="3"/>
    </row>
    <row r="24" spans="2:29" ht="4.5" customHeight="1">
      <c r="B24" s="86"/>
      <c r="C24" s="5"/>
      <c r="D24" s="5"/>
      <c r="E24" s="5"/>
      <c r="F24" s="5"/>
      <c r="G24" s="5"/>
      <c r="H24" s="5"/>
      <c r="I24" s="94"/>
      <c r="J24" s="135"/>
      <c r="K24" s="115" t="s">
        <v>18</v>
      </c>
      <c r="L24" s="116">
        <v>0</v>
      </c>
      <c r="M24" s="117"/>
      <c r="N24" s="110"/>
      <c r="O24" s="5"/>
      <c r="P24" s="5"/>
      <c r="Q24" s="5"/>
      <c r="R24" s="5"/>
      <c r="S24" s="5"/>
      <c r="T24" s="94"/>
      <c r="U24" s="94"/>
      <c r="V24" s="5"/>
      <c r="W24" s="5"/>
      <c r="X24" s="5"/>
      <c r="Y24" s="96"/>
      <c r="AA24" s="118"/>
      <c r="AB24" s="2"/>
      <c r="AC24" s="96"/>
    </row>
    <row r="25" spans="2:32" ht="12.75">
      <c r="B25" s="86"/>
      <c r="C25" s="5" t="s">
        <v>19</v>
      </c>
      <c r="D25" s="5"/>
      <c r="E25" s="5"/>
      <c r="F25" s="5"/>
      <c r="G25" s="5"/>
      <c r="H25" s="5" t="s">
        <v>61</v>
      </c>
      <c r="I25" s="127">
        <f>SUM(I17:I23)</f>
        <v>2184</v>
      </c>
      <c r="J25" s="128"/>
      <c r="K25" s="115" t="s">
        <v>20</v>
      </c>
      <c r="L25" s="116">
        <v>0</v>
      </c>
      <c r="M25" s="129">
        <f>((I25+I30)/36)</f>
        <v>61.47222222222222</v>
      </c>
      <c r="N25" s="110"/>
      <c r="O25" s="130"/>
      <c r="P25" s="130"/>
      <c r="Q25" s="130"/>
      <c r="R25" s="130"/>
      <c r="S25" s="130"/>
      <c r="T25" s="131"/>
      <c r="U25" s="131"/>
      <c r="V25" s="130"/>
      <c r="W25" s="130"/>
      <c r="X25" s="130"/>
      <c r="Y25" s="96"/>
      <c r="AA25" s="132" t="s">
        <v>57</v>
      </c>
      <c r="AB25" s="133">
        <f>SUM(AB21:AB23)</f>
        <v>62656</v>
      </c>
      <c r="AC25" s="134">
        <f>SUM(AC21:AC23)</f>
        <v>16416</v>
      </c>
      <c r="AD25" s="94"/>
      <c r="AE25" s="94"/>
      <c r="AF25" s="5"/>
    </row>
    <row r="26" spans="2:30" ht="4.5" customHeight="1">
      <c r="B26" s="86"/>
      <c r="C26" s="5"/>
      <c r="D26" s="5"/>
      <c r="E26" s="5"/>
      <c r="F26" s="5"/>
      <c r="G26" s="5"/>
      <c r="H26" s="5"/>
      <c r="I26" s="94"/>
      <c r="J26" s="135"/>
      <c r="K26" s="115"/>
      <c r="L26" s="116"/>
      <c r="M26" s="117"/>
      <c r="N26" s="110"/>
      <c r="O26" s="3"/>
      <c r="P26" s="136"/>
      <c r="Q26" s="136"/>
      <c r="R26" s="136"/>
      <c r="S26" s="136"/>
      <c r="T26" s="136"/>
      <c r="U26" s="136"/>
      <c r="V26" s="136"/>
      <c r="W26" s="136"/>
      <c r="X26" s="136"/>
      <c r="Y26" s="96"/>
      <c r="AA26" s="118"/>
      <c r="AB26" s="2"/>
      <c r="AC26" s="96"/>
      <c r="AD26" s="3"/>
    </row>
    <row r="27" spans="2:30" ht="12.75">
      <c r="B27" s="86"/>
      <c r="C27" s="130"/>
      <c r="D27" s="130"/>
      <c r="E27" s="130"/>
      <c r="F27" s="137"/>
      <c r="G27" s="130"/>
      <c r="H27" s="130"/>
      <c r="I27" s="131"/>
      <c r="J27" s="135"/>
      <c r="K27" s="115"/>
      <c r="L27" s="116"/>
      <c r="M27" s="117"/>
      <c r="N27" s="110"/>
      <c r="O27" s="93" t="s">
        <v>21</v>
      </c>
      <c r="P27" s="5"/>
      <c r="Q27" s="5"/>
      <c r="R27" s="5"/>
      <c r="S27" s="5"/>
      <c r="T27" s="94"/>
      <c r="U27" s="94"/>
      <c r="V27" s="5"/>
      <c r="W27" s="5"/>
      <c r="X27" s="5"/>
      <c r="Y27" s="96"/>
      <c r="AA27" s="118"/>
      <c r="AB27" s="2"/>
      <c r="AC27" s="96"/>
      <c r="AD27" s="3"/>
    </row>
    <row r="28" spans="2:30" ht="15.75">
      <c r="B28" s="86"/>
      <c r="C28" s="93" t="s">
        <v>22</v>
      </c>
      <c r="D28" s="93"/>
      <c r="E28" s="5"/>
      <c r="F28" s="5"/>
      <c r="G28" s="5"/>
      <c r="H28" s="5"/>
      <c r="I28" s="94"/>
      <c r="J28" s="135"/>
      <c r="K28" s="115"/>
      <c r="L28" s="116"/>
      <c r="M28" s="117"/>
      <c r="N28" s="110"/>
      <c r="O28" s="5"/>
      <c r="P28" s="5"/>
      <c r="Q28" s="5"/>
      <c r="R28" s="5"/>
      <c r="S28" s="5"/>
      <c r="T28" s="138" t="s">
        <v>23</v>
      </c>
      <c r="U28" s="138"/>
      <c r="V28" s="138" t="s">
        <v>24</v>
      </c>
      <c r="W28" s="138"/>
      <c r="X28" s="139" t="s">
        <v>25</v>
      </c>
      <c r="Y28" s="96"/>
      <c r="AA28" s="235" t="s">
        <v>68</v>
      </c>
      <c r="AB28" s="236"/>
      <c r="AC28" s="237"/>
      <c r="AD28" s="3"/>
    </row>
    <row r="29" spans="2:30" ht="4.5" customHeight="1">
      <c r="B29" s="86"/>
      <c r="C29" s="5"/>
      <c r="D29" s="5"/>
      <c r="E29" s="5"/>
      <c r="F29" s="5"/>
      <c r="G29" s="5"/>
      <c r="H29" s="5"/>
      <c r="I29" s="94"/>
      <c r="J29" s="135"/>
      <c r="K29" s="115"/>
      <c r="L29" s="116"/>
      <c r="M29" s="117"/>
      <c r="N29" s="110"/>
      <c r="O29" s="5"/>
      <c r="P29" s="5"/>
      <c r="Q29" s="5"/>
      <c r="R29" s="5"/>
      <c r="S29" s="5"/>
      <c r="T29" s="94"/>
      <c r="U29" s="94"/>
      <c r="V29" s="5"/>
      <c r="W29" s="5"/>
      <c r="X29" s="5"/>
      <c r="Y29" s="96"/>
      <c r="AA29" s="118"/>
      <c r="AB29" s="2"/>
      <c r="AC29" s="96"/>
      <c r="AD29" s="3"/>
    </row>
    <row r="30" spans="2:30" ht="15.75">
      <c r="B30" s="86"/>
      <c r="C30" s="5" t="s">
        <v>26</v>
      </c>
      <c r="D30" s="5"/>
      <c r="E30" s="5"/>
      <c r="F30" s="5"/>
      <c r="G30" s="5"/>
      <c r="H30" s="5"/>
      <c r="I30" s="94">
        <v>29</v>
      </c>
      <c r="J30" s="135"/>
      <c r="K30" s="115"/>
      <c r="L30" s="116"/>
      <c r="M30" s="117"/>
      <c r="N30" s="110"/>
      <c r="O30" s="5" t="s">
        <v>27</v>
      </c>
      <c r="P30" s="5"/>
      <c r="Q30" s="5"/>
      <c r="R30" s="5"/>
      <c r="S30" s="5"/>
      <c r="T30" s="94">
        <f>(V19*F8)*R6</f>
        <v>640</v>
      </c>
      <c r="U30" s="94"/>
      <c r="V30" s="94">
        <f>((V19*F8)*R6)*12</f>
        <v>7680</v>
      </c>
      <c r="W30" s="140"/>
      <c r="X30" s="76">
        <f>(V30*F6)</f>
        <v>153600</v>
      </c>
      <c r="Y30" s="96"/>
      <c r="AA30" s="235" t="s">
        <v>69</v>
      </c>
      <c r="AB30" s="236"/>
      <c r="AC30" s="237"/>
      <c r="AD30" s="3"/>
    </row>
    <row r="31" spans="2:29" ht="4.5" customHeight="1">
      <c r="B31" s="86"/>
      <c r="C31" s="5"/>
      <c r="D31" s="5"/>
      <c r="E31" s="5"/>
      <c r="F31" s="5"/>
      <c r="G31" s="5"/>
      <c r="H31" s="5"/>
      <c r="I31" s="94"/>
      <c r="J31" s="135"/>
      <c r="K31" s="115"/>
      <c r="L31" s="116"/>
      <c r="M31" s="117"/>
      <c r="N31" s="110"/>
      <c r="O31" s="5"/>
      <c r="P31" s="5"/>
      <c r="Q31" s="5"/>
      <c r="R31" s="5"/>
      <c r="S31" s="5"/>
      <c r="T31" s="94"/>
      <c r="U31" s="94"/>
      <c r="V31" s="94"/>
      <c r="W31" s="140"/>
      <c r="X31" s="76"/>
      <c r="Y31" s="96"/>
      <c r="AA31" s="118"/>
      <c r="AB31" s="2"/>
      <c r="AC31" s="96"/>
    </row>
    <row r="32" spans="2:29" ht="20.25">
      <c r="B32" s="86"/>
      <c r="C32" s="5" t="s">
        <v>28</v>
      </c>
      <c r="D32" s="5"/>
      <c r="E32" s="5"/>
      <c r="F32" s="5"/>
      <c r="G32" s="5"/>
      <c r="H32" s="5"/>
      <c r="I32" s="127">
        <f>Präsentation!I32</f>
        <v>49.9</v>
      </c>
      <c r="J32" s="128"/>
      <c r="K32" s="115" t="s">
        <v>29</v>
      </c>
      <c r="L32" s="116">
        <v>9.95</v>
      </c>
      <c r="M32" s="117"/>
      <c r="N32" s="110"/>
      <c r="O32" s="5" t="s">
        <v>30</v>
      </c>
      <c r="P32" s="5"/>
      <c r="Q32" s="5"/>
      <c r="R32" s="5"/>
      <c r="S32" s="5"/>
      <c r="T32" s="141">
        <f>((V21*F8)/60)*Q8</f>
        <v>250</v>
      </c>
      <c r="U32" s="141"/>
      <c r="V32" s="94">
        <f>(((V21*F8)/60)*Q8)*12</f>
        <v>3000</v>
      </c>
      <c r="W32" s="140"/>
      <c r="X32" s="76">
        <f>(V32*F6)</f>
        <v>60000</v>
      </c>
      <c r="Y32" s="96"/>
      <c r="Z32" s="142"/>
      <c r="AA32" s="118"/>
      <c r="AB32" s="74">
        <f>(X36-(AB21+AB23))</f>
        <v>162944</v>
      </c>
      <c r="AC32" s="96"/>
    </row>
    <row r="33" spans="2:29" ht="4.5" customHeight="1">
      <c r="B33" s="86"/>
      <c r="C33" s="5"/>
      <c r="D33" s="5"/>
      <c r="E33" s="5"/>
      <c r="F33" s="5"/>
      <c r="G33" s="5"/>
      <c r="H33" s="5"/>
      <c r="I33" s="94"/>
      <c r="J33" s="135"/>
      <c r="K33" s="115" t="s">
        <v>31</v>
      </c>
      <c r="L33" s="116">
        <v>14.95</v>
      </c>
      <c r="M33" s="117"/>
      <c r="N33" s="110"/>
      <c r="O33" s="5"/>
      <c r="P33" s="5"/>
      <c r="Q33" s="5"/>
      <c r="R33" s="5"/>
      <c r="S33" s="5"/>
      <c r="T33" s="94"/>
      <c r="U33" s="94"/>
      <c r="V33" s="94"/>
      <c r="W33" s="140"/>
      <c r="X33" s="76"/>
      <c r="Y33" s="96"/>
      <c r="AA33" s="118"/>
      <c r="AB33" s="2"/>
      <c r="AC33" s="96"/>
    </row>
    <row r="34" spans="2:29" ht="12.75">
      <c r="B34" s="86"/>
      <c r="C34" s="5"/>
      <c r="D34" s="5"/>
      <c r="E34" s="5"/>
      <c r="F34" s="5"/>
      <c r="G34" s="5"/>
      <c r="H34" s="5"/>
      <c r="I34" s="94"/>
      <c r="J34" s="135"/>
      <c r="K34" s="115" t="s">
        <v>32</v>
      </c>
      <c r="L34" s="116">
        <v>19.95</v>
      </c>
      <c r="M34" s="117"/>
      <c r="N34" s="110"/>
      <c r="O34" s="5" t="s">
        <v>33</v>
      </c>
      <c r="P34" s="5"/>
      <c r="Q34" s="5"/>
      <c r="R34" s="5"/>
      <c r="S34" s="5"/>
      <c r="T34" s="141">
        <f>(((V23*F8)/60)*Q8)</f>
        <v>1000</v>
      </c>
      <c r="U34" s="141"/>
      <c r="V34" s="94">
        <f>((((V23*F8)/60)*Q8))*12</f>
        <v>12000</v>
      </c>
      <c r="W34" s="140"/>
      <c r="X34" s="76">
        <f>(T34*12)</f>
        <v>12000</v>
      </c>
      <c r="Y34" s="96"/>
      <c r="AA34" s="118"/>
      <c r="AB34" s="2"/>
      <c r="AC34" s="96"/>
    </row>
    <row r="35" spans="2:29" ht="4.5" customHeight="1">
      <c r="B35" s="86"/>
      <c r="C35" s="5"/>
      <c r="D35" s="5"/>
      <c r="E35" s="5"/>
      <c r="F35" s="5"/>
      <c r="G35" s="5"/>
      <c r="H35" s="5"/>
      <c r="I35" s="94"/>
      <c r="J35" s="135"/>
      <c r="K35" s="115"/>
      <c r="L35" s="116"/>
      <c r="M35" s="117"/>
      <c r="N35" s="110"/>
      <c r="O35" s="5"/>
      <c r="P35" s="5"/>
      <c r="Q35" s="5"/>
      <c r="R35" s="5"/>
      <c r="S35" s="5"/>
      <c r="T35" s="94"/>
      <c r="U35" s="94"/>
      <c r="V35" s="94"/>
      <c r="W35" s="140"/>
      <c r="X35" s="76"/>
      <c r="Y35" s="96"/>
      <c r="AA35" s="118"/>
      <c r="AB35" s="2"/>
      <c r="AC35" s="96"/>
    </row>
    <row r="36" spans="2:29" ht="15.75" customHeight="1">
      <c r="B36" s="86"/>
      <c r="C36" s="130"/>
      <c r="D36" s="130"/>
      <c r="E36" s="130"/>
      <c r="F36" s="137"/>
      <c r="G36" s="130"/>
      <c r="H36" s="130"/>
      <c r="I36" s="131"/>
      <c r="J36" s="135"/>
      <c r="K36" s="115"/>
      <c r="L36" s="116"/>
      <c r="M36" s="117"/>
      <c r="N36" s="110"/>
      <c r="O36" s="5" t="s">
        <v>34</v>
      </c>
      <c r="P36" s="5"/>
      <c r="Q36" s="5"/>
      <c r="R36" s="5"/>
      <c r="S36" s="5"/>
      <c r="T36" s="94">
        <f>SUM(T30:T34)</f>
        <v>1890</v>
      </c>
      <c r="U36" s="94"/>
      <c r="V36" s="94">
        <f>SUM(V30:V35)</f>
        <v>22680</v>
      </c>
      <c r="W36" s="140"/>
      <c r="X36" s="76">
        <f>SUM(X30:X35)</f>
        <v>225600</v>
      </c>
      <c r="Y36" s="96"/>
      <c r="AA36" s="235" t="s">
        <v>56</v>
      </c>
      <c r="AB36" s="236"/>
      <c r="AC36" s="237"/>
    </row>
    <row r="37" spans="2:29" ht="4.5" customHeight="1">
      <c r="B37" s="86"/>
      <c r="C37" s="5"/>
      <c r="D37" s="5"/>
      <c r="E37" s="5"/>
      <c r="F37" s="5"/>
      <c r="G37" s="5"/>
      <c r="H37" s="5"/>
      <c r="I37" s="94"/>
      <c r="J37" s="135"/>
      <c r="K37" s="115"/>
      <c r="L37" s="116"/>
      <c r="M37" s="117"/>
      <c r="N37" s="125"/>
      <c r="O37" s="98"/>
      <c r="P37" s="98"/>
      <c r="Q37" s="98"/>
      <c r="R37" s="98"/>
      <c r="S37" s="98"/>
      <c r="T37" s="101"/>
      <c r="U37" s="101"/>
      <c r="V37" s="143"/>
      <c r="W37" s="143"/>
      <c r="X37" s="144"/>
      <c r="Y37" s="104"/>
      <c r="AA37" s="118"/>
      <c r="AB37" s="2"/>
      <c r="AC37" s="96"/>
    </row>
    <row r="38" spans="2:29" ht="15.75">
      <c r="B38" s="86"/>
      <c r="C38" s="93" t="s">
        <v>64</v>
      </c>
      <c r="D38" s="5"/>
      <c r="E38" s="5"/>
      <c r="F38" s="5"/>
      <c r="G38" s="5"/>
      <c r="H38" s="139"/>
      <c r="I38" s="4"/>
      <c r="J38" s="145"/>
      <c r="K38" s="146">
        <f>SUM(I30:I35)</f>
        <v>78.9</v>
      </c>
      <c r="L38" s="116"/>
      <c r="M38" s="117"/>
      <c r="N38" s="112"/>
      <c r="O38" s="82"/>
      <c r="P38" s="82"/>
      <c r="Q38" s="82"/>
      <c r="R38" s="112"/>
      <c r="S38" s="112"/>
      <c r="T38" s="87"/>
      <c r="U38" s="113"/>
      <c r="V38" s="82"/>
      <c r="W38" s="112"/>
      <c r="X38" s="147"/>
      <c r="Y38" s="82"/>
      <c r="AA38" s="235" t="s">
        <v>59</v>
      </c>
      <c r="AB38" s="236"/>
      <c r="AC38" s="237"/>
    </row>
    <row r="39" spans="2:29" ht="4.5" customHeight="1">
      <c r="B39" s="86"/>
      <c r="C39" s="5"/>
      <c r="D39" s="5"/>
      <c r="E39" s="5"/>
      <c r="F39" s="5"/>
      <c r="G39" s="5"/>
      <c r="H39" s="5"/>
      <c r="I39" s="5"/>
      <c r="J39" s="5"/>
      <c r="K39" s="115"/>
      <c r="L39" s="116"/>
      <c r="M39" s="110"/>
      <c r="N39" s="5"/>
      <c r="O39" s="5"/>
      <c r="P39" s="5"/>
      <c r="Q39" s="5"/>
      <c r="R39" s="5"/>
      <c r="S39" s="5"/>
      <c r="T39" s="94"/>
      <c r="U39" s="94"/>
      <c r="V39" s="5"/>
      <c r="W39" s="5"/>
      <c r="X39" s="5"/>
      <c r="Y39" s="3"/>
      <c r="AA39" s="118"/>
      <c r="AB39" s="2"/>
      <c r="AC39" s="96"/>
    </row>
    <row r="40" spans="2:29" ht="12.75">
      <c r="B40" s="86"/>
      <c r="C40" s="5" t="s">
        <v>65</v>
      </c>
      <c r="D40" s="93"/>
      <c r="E40" s="5"/>
      <c r="F40" s="5"/>
      <c r="G40" s="5"/>
      <c r="H40" s="5"/>
      <c r="I40" s="122">
        <f>Präsentation!I40</f>
        <v>18.5</v>
      </c>
      <c r="J40" s="135"/>
      <c r="K40" s="115"/>
      <c r="L40" s="116"/>
      <c r="M40" s="117"/>
      <c r="N40" s="5"/>
      <c r="O40" s="3"/>
      <c r="P40" s="5"/>
      <c r="Q40" s="5"/>
      <c r="R40" s="5"/>
      <c r="S40" s="5"/>
      <c r="T40" s="4"/>
      <c r="U40" s="94"/>
      <c r="V40" s="3"/>
      <c r="W40" s="140"/>
      <c r="X40" s="76"/>
      <c r="Y40" s="3"/>
      <c r="AA40" s="118"/>
      <c r="AB40" s="2"/>
      <c r="AC40" s="96"/>
    </row>
    <row r="41" spans="2:29" ht="4.5" customHeight="1" thickBot="1">
      <c r="B41" s="86"/>
      <c r="C41" s="5"/>
      <c r="D41" s="5"/>
      <c r="E41" s="5"/>
      <c r="F41" s="5"/>
      <c r="G41" s="5"/>
      <c r="H41" s="5"/>
      <c r="I41" s="5"/>
      <c r="J41" s="5"/>
      <c r="K41" s="115"/>
      <c r="L41" s="116"/>
      <c r="M41" s="110"/>
      <c r="N41" s="5"/>
      <c r="O41" s="5"/>
      <c r="P41" s="5"/>
      <c r="Q41" s="5"/>
      <c r="R41" s="5"/>
      <c r="S41" s="5"/>
      <c r="T41" s="94"/>
      <c r="U41" s="94"/>
      <c r="V41" s="5"/>
      <c r="W41" s="5"/>
      <c r="X41" s="5"/>
      <c r="Y41" s="3"/>
      <c r="AA41" s="118"/>
      <c r="AB41" s="2"/>
      <c r="AC41" s="96"/>
    </row>
    <row r="42" spans="2:29" ht="21" thickBot="1">
      <c r="B42" s="86"/>
      <c r="D42" s="5"/>
      <c r="E42" s="5"/>
      <c r="F42" s="5"/>
      <c r="G42" s="5"/>
      <c r="H42" s="5"/>
      <c r="I42" s="161">
        <f>Präsentation!I42</f>
        <v>0</v>
      </c>
      <c r="J42" s="135"/>
      <c r="K42" s="115"/>
      <c r="L42" s="116"/>
      <c r="M42" s="117"/>
      <c r="N42" s="5"/>
      <c r="O42" s="3"/>
      <c r="P42" s="5"/>
      <c r="Q42" s="5"/>
      <c r="R42" s="5"/>
      <c r="S42" s="5"/>
      <c r="T42" s="4"/>
      <c r="U42" s="94"/>
      <c r="V42" s="3"/>
      <c r="W42" s="5"/>
      <c r="X42" s="5"/>
      <c r="Y42" s="3"/>
      <c r="AA42" s="118"/>
      <c r="AB42" s="74">
        <f>X36-AC25</f>
        <v>209184</v>
      </c>
      <c r="AC42" s="96"/>
    </row>
    <row r="43" spans="2:29" ht="4.5" customHeight="1">
      <c r="B43" s="86"/>
      <c r="C43" s="5"/>
      <c r="D43" s="5"/>
      <c r="E43" s="5"/>
      <c r="F43" s="5"/>
      <c r="G43" s="5"/>
      <c r="H43" s="5"/>
      <c r="I43" s="94"/>
      <c r="J43" s="135"/>
      <c r="K43" s="115"/>
      <c r="L43" s="116"/>
      <c r="M43" s="117"/>
      <c r="N43" s="5"/>
      <c r="O43" s="5"/>
      <c r="P43" s="5"/>
      <c r="Q43" s="5"/>
      <c r="R43" s="5"/>
      <c r="S43" s="5"/>
      <c r="T43" s="94"/>
      <c r="U43" s="94"/>
      <c r="V43" s="5"/>
      <c r="W43" s="5"/>
      <c r="X43" s="5"/>
      <c r="Y43" s="3"/>
      <c r="AA43" s="118"/>
      <c r="AB43" s="2"/>
      <c r="AC43" s="96"/>
    </row>
    <row r="44" spans="2:29" ht="12.75">
      <c r="B44" s="86"/>
      <c r="D44" s="5"/>
      <c r="E44" s="5"/>
      <c r="G44" s="139"/>
      <c r="H44" s="139"/>
      <c r="I44" s="148">
        <f>(I40+I42)</f>
        <v>18.5</v>
      </c>
      <c r="J44" s="149"/>
      <c r="K44" s="115"/>
      <c r="L44" s="116"/>
      <c r="M44" s="117"/>
      <c r="N44" s="5"/>
      <c r="O44" s="3"/>
      <c r="P44" s="3"/>
      <c r="Q44" s="3"/>
      <c r="R44" s="3"/>
      <c r="S44" s="3"/>
      <c r="T44" s="4"/>
      <c r="U44" s="4"/>
      <c r="V44" s="3"/>
      <c r="W44" s="3"/>
      <c r="X44" s="3"/>
      <c r="Y44" s="3"/>
      <c r="AA44" s="118"/>
      <c r="AB44" s="2"/>
      <c r="AC44" s="96"/>
    </row>
    <row r="45" spans="2:29" ht="6" customHeight="1">
      <c r="B45" s="86"/>
      <c r="C45" s="5"/>
      <c r="D45" s="5"/>
      <c r="E45" s="5"/>
      <c r="F45" s="139"/>
      <c r="G45" s="139"/>
      <c r="H45" s="139"/>
      <c r="I45" s="148"/>
      <c r="J45" s="149"/>
      <c r="K45" s="115"/>
      <c r="L45" s="116"/>
      <c r="M45" s="117"/>
      <c r="N45" s="5"/>
      <c r="O45" s="3"/>
      <c r="P45" s="3"/>
      <c r="Q45" s="3"/>
      <c r="R45" s="3"/>
      <c r="S45" s="3"/>
      <c r="T45" s="4"/>
      <c r="U45" s="4"/>
      <c r="V45" s="3"/>
      <c r="W45" s="3"/>
      <c r="X45" s="3"/>
      <c r="Y45" s="3"/>
      <c r="AA45" s="118"/>
      <c r="AB45" s="2"/>
      <c r="AC45" s="96"/>
    </row>
    <row r="46" spans="2:29" ht="15.75">
      <c r="B46" s="86"/>
      <c r="C46" s="5" t="s">
        <v>41</v>
      </c>
      <c r="D46" s="5"/>
      <c r="E46" s="5"/>
      <c r="F46" s="5"/>
      <c r="G46" s="5"/>
      <c r="H46" s="5"/>
      <c r="I46" s="122">
        <f>Präsentation!I46</f>
        <v>49.5</v>
      </c>
      <c r="J46" s="135"/>
      <c r="K46" s="115"/>
      <c r="L46" s="116"/>
      <c r="M46" s="117"/>
      <c r="N46" s="5"/>
      <c r="O46" s="3"/>
      <c r="P46" s="3"/>
      <c r="Q46" s="3"/>
      <c r="R46" s="3"/>
      <c r="S46" s="3"/>
      <c r="T46" s="4"/>
      <c r="U46" s="4"/>
      <c r="V46" s="3"/>
      <c r="W46" s="3"/>
      <c r="X46" s="3"/>
      <c r="Y46" s="3"/>
      <c r="AA46" s="235" t="s">
        <v>58</v>
      </c>
      <c r="AB46" s="236"/>
      <c r="AC46" s="237"/>
    </row>
    <row r="47" spans="2:29" ht="4.5" customHeight="1" thickBot="1">
      <c r="B47" s="86"/>
      <c r="D47" s="5"/>
      <c r="E47" s="5"/>
      <c r="F47" s="5"/>
      <c r="G47" s="5"/>
      <c r="H47" s="5"/>
      <c r="I47" s="77"/>
      <c r="J47" s="135"/>
      <c r="K47" s="115"/>
      <c r="L47" s="116"/>
      <c r="M47" s="117"/>
      <c r="N47" s="5"/>
      <c r="O47" s="3"/>
      <c r="P47" s="3"/>
      <c r="Q47" s="3"/>
      <c r="R47" s="3"/>
      <c r="S47" s="3"/>
      <c r="T47" s="4"/>
      <c r="U47" s="4"/>
      <c r="V47" s="3"/>
      <c r="W47" s="5"/>
      <c r="X47" s="3"/>
      <c r="Y47" s="3"/>
      <c r="AA47" s="118"/>
      <c r="AB47" s="2"/>
      <c r="AC47" s="96"/>
    </row>
    <row r="48" spans="2:29" ht="18.75" thickBot="1">
      <c r="B48" s="86"/>
      <c r="C48" s="5"/>
      <c r="D48" s="5"/>
      <c r="E48" s="5"/>
      <c r="F48" s="5"/>
      <c r="G48" s="5"/>
      <c r="H48" s="5"/>
      <c r="I48" s="161">
        <f>Präsentation!I48</f>
        <v>49.5</v>
      </c>
      <c r="J48" s="135"/>
      <c r="K48" s="115"/>
      <c r="L48" s="116"/>
      <c r="M48" s="117"/>
      <c r="N48" s="5"/>
      <c r="O48" s="5"/>
      <c r="P48" s="5"/>
      <c r="Q48" s="5"/>
      <c r="R48" s="5"/>
      <c r="S48" s="5"/>
      <c r="T48" s="94"/>
      <c r="U48" s="94"/>
      <c r="V48" s="5"/>
      <c r="W48" s="5"/>
      <c r="X48" s="5"/>
      <c r="Y48" s="3"/>
      <c r="AA48" s="118"/>
      <c r="AB48" s="158">
        <f>(X52/(X36/12))</f>
        <v>3.3327659574468087</v>
      </c>
      <c r="AC48" s="96"/>
    </row>
    <row r="49" spans="2:29" ht="4.5" customHeight="1">
      <c r="B49" s="86"/>
      <c r="C49" s="5"/>
      <c r="D49" s="5"/>
      <c r="E49" s="5"/>
      <c r="F49" s="5"/>
      <c r="G49" s="5"/>
      <c r="H49" s="5"/>
      <c r="I49" s="94"/>
      <c r="J49" s="135"/>
      <c r="K49" s="115"/>
      <c r="L49" s="116"/>
      <c r="M49" s="117"/>
      <c r="N49" s="5"/>
      <c r="O49" s="5"/>
      <c r="P49" s="5"/>
      <c r="Q49" s="5"/>
      <c r="R49" s="5"/>
      <c r="S49" s="5"/>
      <c r="T49" s="94"/>
      <c r="U49" s="94"/>
      <c r="V49" s="5"/>
      <c r="W49" s="5"/>
      <c r="X49" s="5"/>
      <c r="Y49" s="3"/>
      <c r="AA49" s="118"/>
      <c r="AB49" s="150"/>
      <c r="AC49" s="96"/>
    </row>
    <row r="50" spans="2:29" ht="12.75">
      <c r="B50" s="97"/>
      <c r="C50" s="98"/>
      <c r="D50" s="98"/>
      <c r="E50" s="98"/>
      <c r="F50" s="98"/>
      <c r="G50" s="98"/>
      <c r="H50" s="98"/>
      <c r="I50" s="151">
        <f>(I46+I48)</f>
        <v>99</v>
      </c>
      <c r="J50" s="152"/>
      <c r="K50" s="115"/>
      <c r="L50" s="116"/>
      <c r="M50" s="117"/>
      <c r="N50" s="5"/>
      <c r="O50" s="3"/>
      <c r="P50" s="153"/>
      <c r="Q50" s="3"/>
      <c r="R50" s="3"/>
      <c r="S50" s="3"/>
      <c r="T50" s="154"/>
      <c r="U50" s="94"/>
      <c r="V50" s="3"/>
      <c r="W50" s="5"/>
      <c r="X50" s="3"/>
      <c r="Y50" s="3"/>
      <c r="AA50" s="155"/>
      <c r="AB50" s="103"/>
      <c r="AC50" s="104"/>
    </row>
    <row r="51" spans="1:25" ht="12.75">
      <c r="A51" s="3"/>
      <c r="B51" s="3"/>
      <c r="C51" s="5"/>
      <c r="D51" s="5"/>
      <c r="E51" s="5"/>
      <c r="F51" s="5"/>
      <c r="G51" s="5"/>
      <c r="H51" s="5"/>
      <c r="I51" s="94"/>
      <c r="J51" s="94"/>
      <c r="K51" s="115"/>
      <c r="L51" s="116"/>
      <c r="M51" s="117"/>
      <c r="N51" s="3"/>
      <c r="O51" s="3"/>
      <c r="P51" s="3"/>
      <c r="Q51" s="3"/>
      <c r="R51" s="3"/>
      <c r="S51" s="3"/>
      <c r="T51" s="4"/>
      <c r="U51" s="4"/>
      <c r="V51" s="3"/>
      <c r="W51" s="3"/>
      <c r="X51" s="3"/>
      <c r="Y51" s="3"/>
    </row>
    <row r="52" spans="1:24" ht="12.75" hidden="1">
      <c r="A52" s="3"/>
      <c r="B52" s="3"/>
      <c r="C52" s="91" t="s">
        <v>42</v>
      </c>
      <c r="D52" s="91"/>
      <c r="E52" s="91"/>
      <c r="F52" s="91">
        <v>2</v>
      </c>
      <c r="G52" s="91"/>
      <c r="H52" s="5"/>
      <c r="I52" s="94"/>
      <c r="J52" s="94"/>
      <c r="K52" s="115"/>
      <c r="L52" s="116"/>
      <c r="M52" s="117"/>
      <c r="R52" s="2" t="s">
        <v>43</v>
      </c>
      <c r="S52" s="2"/>
      <c r="T52" s="79">
        <v>1</v>
      </c>
      <c r="X52" s="156">
        <f>(AB21+AB23)</f>
        <v>62656</v>
      </c>
    </row>
    <row r="53" spans="1:20" ht="12.75" hidden="1">
      <c r="A53" s="3"/>
      <c r="B53" s="3"/>
      <c r="C53" s="91" t="s">
        <v>44</v>
      </c>
      <c r="D53" s="91"/>
      <c r="E53" s="91"/>
      <c r="F53" s="91">
        <v>2</v>
      </c>
      <c r="G53" s="91"/>
      <c r="H53" s="5"/>
      <c r="I53" s="94"/>
      <c r="J53" s="94"/>
      <c r="K53" s="115"/>
      <c r="L53" s="116"/>
      <c r="M53" s="117"/>
      <c r="R53" s="2" t="s">
        <v>45</v>
      </c>
      <c r="S53" s="2"/>
      <c r="T53" s="79">
        <v>0.5</v>
      </c>
    </row>
    <row r="54" spans="1:20" ht="12.75" hidden="1">
      <c r="A54" s="3"/>
      <c r="B54" s="3"/>
      <c r="C54" s="91" t="s">
        <v>46</v>
      </c>
      <c r="D54" s="91"/>
      <c r="E54" s="91"/>
      <c r="F54" s="91">
        <v>1</v>
      </c>
      <c r="G54" s="91"/>
      <c r="H54" s="5"/>
      <c r="I54" s="94"/>
      <c r="J54" s="94"/>
      <c r="K54" s="115"/>
      <c r="L54" s="116"/>
      <c r="M54" s="117"/>
      <c r="R54" s="79" t="s">
        <v>47</v>
      </c>
      <c r="S54" s="79"/>
      <c r="T54" s="79">
        <v>0.7</v>
      </c>
    </row>
    <row r="55" spans="1:22" ht="12.75" hidden="1">
      <c r="A55" s="3"/>
      <c r="B55" s="3"/>
      <c r="C55" s="91" t="s">
        <v>48</v>
      </c>
      <c r="D55" s="91"/>
      <c r="E55" s="2"/>
      <c r="F55" s="2">
        <v>2</v>
      </c>
      <c r="G55" s="2"/>
      <c r="H55" s="3"/>
      <c r="I55" s="4"/>
      <c r="J55" s="4"/>
      <c r="R55" s="79" t="s">
        <v>66</v>
      </c>
      <c r="T55" s="78">
        <v>3.78</v>
      </c>
      <c r="V55" s="77">
        <v>20.96</v>
      </c>
    </row>
    <row r="56" spans="1:20" ht="12.75" hidden="1">
      <c r="A56" s="3"/>
      <c r="B56" s="3"/>
      <c r="C56" s="91" t="s">
        <v>49</v>
      </c>
      <c r="D56" s="91"/>
      <c r="E56" s="2"/>
      <c r="F56" s="2">
        <v>1</v>
      </c>
      <c r="G56" s="2"/>
      <c r="H56" s="3"/>
      <c r="I56" s="4"/>
      <c r="J56" s="4"/>
      <c r="R56" s="79" t="s">
        <v>67</v>
      </c>
      <c r="T56" s="77"/>
    </row>
    <row r="57" spans="1:18" ht="12.75" hidden="1">
      <c r="A57" s="3"/>
      <c r="B57" s="3"/>
      <c r="C57" s="91" t="s">
        <v>48</v>
      </c>
      <c r="D57" s="91"/>
      <c r="E57" s="2"/>
      <c r="F57" s="2">
        <v>1</v>
      </c>
      <c r="G57" s="2"/>
      <c r="H57" s="3"/>
      <c r="I57" s="4"/>
      <c r="J57" s="4"/>
      <c r="R57" s="79"/>
    </row>
    <row r="58" spans="1:18" ht="12.75" hidden="1">
      <c r="A58" s="3"/>
      <c r="B58" s="3"/>
      <c r="C58" s="2" t="s">
        <v>70</v>
      </c>
      <c r="D58" s="2"/>
      <c r="E58" s="2"/>
      <c r="F58" s="2"/>
      <c r="G58" s="2"/>
      <c r="H58" s="3"/>
      <c r="I58" s="4"/>
      <c r="J58" s="4"/>
      <c r="R58" s="79"/>
    </row>
    <row r="59" spans="1:10" ht="12.75">
      <c r="A59" s="3"/>
      <c r="B59" s="3"/>
      <c r="C59" s="2"/>
      <c r="D59" s="2"/>
      <c r="E59" s="2"/>
      <c r="F59" s="2"/>
      <c r="G59" s="2"/>
      <c r="H59" s="3"/>
      <c r="I59" s="4"/>
      <c r="J59" s="4"/>
    </row>
    <row r="60" spans="1:10" ht="12.75">
      <c r="A60" s="3"/>
      <c r="B60" s="3"/>
      <c r="C60" s="2"/>
      <c r="D60" s="3"/>
      <c r="E60" s="3"/>
      <c r="F60" s="3"/>
      <c r="G60" s="3"/>
      <c r="H60" s="3"/>
      <c r="I60" s="4"/>
      <c r="J60" s="4"/>
    </row>
    <row r="61" spans="1:10" ht="12.75">
      <c r="A61" s="3"/>
      <c r="B61" s="3"/>
      <c r="C61" s="3"/>
      <c r="D61" s="3"/>
      <c r="E61" s="3"/>
      <c r="F61" s="3"/>
      <c r="G61" s="3"/>
      <c r="H61" s="3"/>
      <c r="I61" s="4"/>
      <c r="J61" s="4"/>
    </row>
    <row r="62" spans="1:10" ht="18">
      <c r="A62" s="3"/>
      <c r="B62" s="3"/>
      <c r="C62" s="3"/>
      <c r="D62" s="3"/>
      <c r="E62" s="3"/>
      <c r="F62" s="5"/>
      <c r="G62" s="5"/>
      <c r="H62" s="157"/>
      <c r="I62" s="4"/>
      <c r="J62" s="4"/>
    </row>
    <row r="63" spans="1:10" ht="12.75">
      <c r="A63" s="3"/>
      <c r="B63" s="3"/>
      <c r="C63" s="3"/>
      <c r="D63" s="3"/>
      <c r="E63" s="3"/>
      <c r="F63" s="3"/>
      <c r="G63" s="3"/>
      <c r="H63" s="3"/>
      <c r="I63" s="4"/>
      <c r="J63" s="4"/>
    </row>
    <row r="64" spans="1:10" ht="12.75">
      <c r="A64" s="3"/>
      <c r="B64" s="3"/>
      <c r="C64" s="3"/>
      <c r="D64" s="3"/>
      <c r="E64" s="3"/>
      <c r="F64" s="3"/>
      <c r="G64" s="3"/>
      <c r="H64" s="3"/>
      <c r="I64" s="4"/>
      <c r="J64" s="4"/>
    </row>
    <row r="65" spans="1:10" ht="12.75">
      <c r="A65" s="3"/>
      <c r="B65" s="3"/>
      <c r="C65" s="3"/>
      <c r="D65" s="3"/>
      <c r="E65" s="3"/>
      <c r="F65" s="3"/>
      <c r="G65" s="3"/>
      <c r="H65" s="3"/>
      <c r="I65" s="4"/>
      <c r="J65" s="4"/>
    </row>
    <row r="66" spans="1:10" ht="12.75">
      <c r="A66" s="3"/>
      <c r="B66" s="3"/>
      <c r="C66" s="3"/>
      <c r="D66" s="3"/>
      <c r="E66" s="3"/>
      <c r="F66" s="3"/>
      <c r="G66" s="3"/>
      <c r="H66" s="3"/>
      <c r="I66" s="4"/>
      <c r="J66" s="4"/>
    </row>
    <row r="67" spans="1:10" ht="12.75">
      <c r="A67" s="3"/>
      <c r="B67" s="3"/>
      <c r="C67" s="3"/>
      <c r="D67" s="3"/>
      <c r="E67" s="3"/>
      <c r="F67" s="3"/>
      <c r="G67" s="3"/>
      <c r="H67" s="3"/>
      <c r="I67" s="4"/>
      <c r="J67" s="4"/>
    </row>
    <row r="68" spans="1:11" ht="12.75">
      <c r="A68" s="3"/>
      <c r="B68" s="3"/>
      <c r="C68" s="3"/>
      <c r="D68" s="3"/>
      <c r="E68" s="3"/>
      <c r="F68" s="3"/>
      <c r="G68" s="3"/>
      <c r="H68" s="3"/>
      <c r="I68" s="4"/>
      <c r="J68" s="4"/>
      <c r="K68" s="79">
        <v>34</v>
      </c>
    </row>
    <row r="69" spans="1:11" ht="12.75">
      <c r="A69" s="3"/>
      <c r="B69" s="3"/>
      <c r="C69" s="3"/>
      <c r="D69" s="3"/>
      <c r="E69" s="3"/>
      <c r="F69" s="3"/>
      <c r="G69" s="3"/>
      <c r="H69" s="3"/>
      <c r="I69" s="4"/>
      <c r="J69" s="4"/>
      <c r="K69" s="79">
        <v>29</v>
      </c>
    </row>
    <row r="70" spans="1:10" ht="12.75">
      <c r="A70" s="3"/>
      <c r="B70" s="3"/>
      <c r="C70" s="3"/>
      <c r="D70" s="3"/>
      <c r="E70" s="3"/>
      <c r="F70" s="3"/>
      <c r="G70" s="3"/>
      <c r="H70" s="3"/>
      <c r="I70" s="4"/>
      <c r="J70" s="4"/>
    </row>
    <row r="71" spans="1:10" ht="12.75">
      <c r="A71" s="3"/>
      <c r="B71" s="3"/>
      <c r="C71" s="3"/>
      <c r="D71" s="3"/>
      <c r="E71" s="3"/>
      <c r="F71" s="3"/>
      <c r="G71" s="3"/>
      <c r="H71" s="3"/>
      <c r="I71" s="4"/>
      <c r="J71" s="4"/>
    </row>
    <row r="72" spans="1:10" ht="12.75">
      <c r="A72" s="3"/>
      <c r="B72" s="3"/>
      <c r="C72" s="3"/>
      <c r="D72" s="3"/>
      <c r="E72" s="3"/>
      <c r="F72" s="3"/>
      <c r="G72" s="3"/>
      <c r="H72" s="3"/>
      <c r="I72" s="4"/>
      <c r="J72" s="4"/>
    </row>
    <row r="73" spans="1:10" ht="12.75">
      <c r="A73" s="3"/>
      <c r="B73" s="3"/>
      <c r="C73" s="3"/>
      <c r="D73" s="3"/>
      <c r="E73" s="3"/>
      <c r="F73" s="3"/>
      <c r="G73" s="3"/>
      <c r="H73" s="3"/>
      <c r="I73" s="4"/>
      <c r="J73" s="4"/>
    </row>
    <row r="74" spans="1:10" ht="12.75">
      <c r="A74" s="3"/>
      <c r="B74" s="3"/>
      <c r="C74" s="3"/>
      <c r="D74" s="3"/>
      <c r="E74" s="3"/>
      <c r="F74" s="3"/>
      <c r="G74" s="3"/>
      <c r="H74" s="3"/>
      <c r="I74" s="4"/>
      <c r="J74" s="4"/>
    </row>
    <row r="75" spans="1:10" ht="12.75">
      <c r="A75" s="3"/>
      <c r="B75" s="3"/>
      <c r="C75" s="3"/>
      <c r="D75" s="3"/>
      <c r="E75" s="3"/>
      <c r="F75" s="3"/>
      <c r="G75" s="3"/>
      <c r="H75" s="3"/>
      <c r="I75" s="4"/>
      <c r="J75" s="4"/>
    </row>
    <row r="76" spans="1:10" ht="12.75">
      <c r="A76" s="3"/>
      <c r="B76" s="3"/>
      <c r="C76" s="3"/>
      <c r="D76" s="3"/>
      <c r="E76" s="3"/>
      <c r="F76" s="3"/>
      <c r="G76" s="3"/>
      <c r="H76" s="3"/>
      <c r="I76" s="4"/>
      <c r="J76" s="4"/>
    </row>
    <row r="77" spans="1:10" ht="12.75">
      <c r="A77" s="3"/>
      <c r="B77" s="3"/>
      <c r="C77" s="3"/>
      <c r="D77" s="3"/>
      <c r="E77" s="3"/>
      <c r="F77" s="3"/>
      <c r="G77" s="3"/>
      <c r="H77" s="3"/>
      <c r="I77" s="4"/>
      <c r="J77" s="4"/>
    </row>
    <row r="78" spans="1:10" ht="12.75">
      <c r="A78" s="3"/>
      <c r="B78" s="3"/>
      <c r="C78" s="3"/>
      <c r="D78" s="3"/>
      <c r="E78" s="3"/>
      <c r="F78" s="3"/>
      <c r="G78" s="3"/>
      <c r="H78" s="3"/>
      <c r="I78" s="4"/>
      <c r="J78" s="4"/>
    </row>
    <row r="79" spans="1:10" ht="12.75">
      <c r="A79" s="3"/>
      <c r="B79" s="3"/>
      <c r="C79" s="3"/>
      <c r="D79" s="3"/>
      <c r="E79" s="3"/>
      <c r="F79" s="3"/>
      <c r="G79" s="3"/>
      <c r="H79" s="3"/>
      <c r="I79" s="4"/>
      <c r="J79" s="4"/>
    </row>
    <row r="80" spans="1:10" ht="12.75">
      <c r="A80" s="3"/>
      <c r="B80" s="3"/>
      <c r="C80" s="3"/>
      <c r="D80" s="3"/>
      <c r="E80" s="3"/>
      <c r="F80" s="3"/>
      <c r="G80" s="3"/>
      <c r="H80" s="3"/>
      <c r="I80" s="4"/>
      <c r="J80" s="4"/>
    </row>
    <row r="81" spans="1:10" ht="12.75">
      <c r="A81" s="3"/>
      <c r="B81" s="3"/>
      <c r="C81" s="3"/>
      <c r="D81" s="3"/>
      <c r="E81" s="3"/>
      <c r="F81" s="3"/>
      <c r="G81" s="3"/>
      <c r="H81" s="3"/>
      <c r="I81" s="4"/>
      <c r="J81" s="4"/>
    </row>
    <row r="82" spans="1:10" ht="12.75">
      <c r="A82" s="3"/>
      <c r="B82" s="3"/>
      <c r="C82" s="3"/>
      <c r="D82" s="3"/>
      <c r="E82" s="3"/>
      <c r="F82" s="3"/>
      <c r="G82" s="3"/>
      <c r="H82" s="3"/>
      <c r="I82" s="4"/>
      <c r="J82" s="4"/>
    </row>
    <row r="83" spans="1:10" ht="12.75">
      <c r="A83" s="3"/>
      <c r="B83" s="3"/>
      <c r="C83" s="3"/>
      <c r="D83" s="3"/>
      <c r="E83" s="3"/>
      <c r="F83" s="3"/>
      <c r="G83" s="3"/>
      <c r="H83" s="3"/>
      <c r="I83" s="4"/>
      <c r="J83" s="4"/>
    </row>
    <row r="84" spans="1:10" ht="12.75">
      <c r="A84" s="3"/>
      <c r="B84" s="3"/>
      <c r="C84" s="3"/>
      <c r="D84" s="3"/>
      <c r="E84" s="3"/>
      <c r="F84" s="3"/>
      <c r="G84" s="3"/>
      <c r="H84" s="3"/>
      <c r="I84" s="4"/>
      <c r="J84" s="4"/>
    </row>
    <row r="85" spans="1:10" ht="12.75">
      <c r="A85" s="3"/>
      <c r="B85" s="3"/>
      <c r="C85" s="3"/>
      <c r="D85" s="3"/>
      <c r="E85" s="3"/>
      <c r="F85" s="3"/>
      <c r="G85" s="3"/>
      <c r="H85" s="3"/>
      <c r="I85" s="4"/>
      <c r="J85" s="4"/>
    </row>
    <row r="86" spans="1:10" ht="12.75">
      <c r="A86" s="3"/>
      <c r="B86" s="3"/>
      <c r="C86" s="3"/>
      <c r="D86" s="3"/>
      <c r="E86" s="3"/>
      <c r="F86" s="3"/>
      <c r="G86" s="3"/>
      <c r="H86" s="3"/>
      <c r="I86" s="4"/>
      <c r="J86" s="4"/>
    </row>
    <row r="87" spans="1:10" ht="12.75">
      <c r="A87" s="3"/>
      <c r="B87" s="3"/>
      <c r="C87" s="3"/>
      <c r="D87" s="3"/>
      <c r="E87" s="3"/>
      <c r="F87" s="3"/>
      <c r="G87" s="3"/>
      <c r="H87" s="3"/>
      <c r="I87" s="4"/>
      <c r="J87" s="4"/>
    </row>
    <row r="88" spans="1:10" ht="12.75">
      <c r="A88" s="3"/>
      <c r="B88" s="3"/>
      <c r="C88" s="3"/>
      <c r="D88" s="3"/>
      <c r="E88" s="3"/>
      <c r="F88" s="3"/>
      <c r="G88" s="3"/>
      <c r="H88" s="3"/>
      <c r="I88" s="4"/>
      <c r="J88" s="4"/>
    </row>
    <row r="89" spans="1:10" ht="12.75">
      <c r="A89" s="3"/>
      <c r="B89" s="3"/>
      <c r="C89" s="3"/>
      <c r="D89" s="3"/>
      <c r="E89" s="3"/>
      <c r="F89" s="3"/>
      <c r="G89" s="3"/>
      <c r="H89" s="3"/>
      <c r="I89" s="4"/>
      <c r="J89" s="4"/>
    </row>
    <row r="90" spans="1:10" ht="12.75">
      <c r="A90" s="3"/>
      <c r="B90" s="3"/>
      <c r="C90" s="3"/>
      <c r="D90" s="3"/>
      <c r="E90" s="3"/>
      <c r="F90" s="3"/>
      <c r="G90" s="3"/>
      <c r="H90" s="3"/>
      <c r="I90" s="4"/>
      <c r="J90" s="4"/>
    </row>
    <row r="91" spans="1:10" ht="12.75">
      <c r="A91" s="3"/>
      <c r="B91" s="3"/>
      <c r="C91" s="3"/>
      <c r="D91" s="3"/>
      <c r="E91" s="3"/>
      <c r="F91" s="3"/>
      <c r="G91" s="3"/>
      <c r="H91" s="3"/>
      <c r="I91" s="4"/>
      <c r="J91" s="4"/>
    </row>
    <row r="92" spans="1:10" ht="12.75">
      <c r="A92" s="3"/>
      <c r="B92" s="3"/>
      <c r="C92" s="3"/>
      <c r="D92" s="3"/>
      <c r="E92" s="3"/>
      <c r="F92" s="3"/>
      <c r="G92" s="3"/>
      <c r="H92" s="3"/>
      <c r="I92" s="4"/>
      <c r="J92" s="4"/>
    </row>
    <row r="93" spans="1:10" ht="12.75">
      <c r="A93" s="3"/>
      <c r="B93" s="3"/>
      <c r="C93" s="3"/>
      <c r="D93" s="3"/>
      <c r="E93" s="3"/>
      <c r="F93" s="3"/>
      <c r="G93" s="3"/>
      <c r="H93" s="3"/>
      <c r="I93" s="4"/>
      <c r="J93" s="4"/>
    </row>
    <row r="94" spans="1:10" ht="12.75">
      <c r="A94" s="3"/>
      <c r="B94" s="3"/>
      <c r="C94" s="3"/>
      <c r="D94" s="3"/>
      <c r="E94" s="3"/>
      <c r="F94" s="3"/>
      <c r="G94" s="3"/>
      <c r="H94" s="3"/>
      <c r="I94" s="4"/>
      <c r="J94" s="4"/>
    </row>
    <row r="95" spans="1:10" ht="12.75">
      <c r="A95" s="3"/>
      <c r="B95" s="3"/>
      <c r="C95" s="3"/>
      <c r="D95" s="3"/>
      <c r="E95" s="3"/>
      <c r="F95" s="3"/>
      <c r="G95" s="3"/>
      <c r="H95" s="3"/>
      <c r="I95" s="4"/>
      <c r="J95" s="4"/>
    </row>
    <row r="96" spans="1:10" ht="12.75">
      <c r="A96" s="3"/>
      <c r="B96" s="3"/>
      <c r="C96" s="3"/>
      <c r="D96" s="3"/>
      <c r="E96" s="3"/>
      <c r="F96" s="3"/>
      <c r="G96" s="3"/>
      <c r="H96" s="3"/>
      <c r="I96" s="4"/>
      <c r="J96" s="4"/>
    </row>
    <row r="97" spans="1:10" ht="12.75">
      <c r="A97" s="3"/>
      <c r="B97" s="3"/>
      <c r="C97" s="3"/>
      <c r="D97" s="3"/>
      <c r="E97" s="3"/>
      <c r="F97" s="3"/>
      <c r="G97" s="3"/>
      <c r="H97" s="3"/>
      <c r="I97" s="4"/>
      <c r="J97" s="4"/>
    </row>
    <row r="98" spans="1:10" ht="12.75">
      <c r="A98" s="3"/>
      <c r="B98" s="3"/>
      <c r="C98" s="3"/>
      <c r="D98" s="3"/>
      <c r="E98" s="3"/>
      <c r="F98" s="3"/>
      <c r="G98" s="3"/>
      <c r="H98" s="3"/>
      <c r="I98" s="4"/>
      <c r="J98" s="4"/>
    </row>
    <row r="99" spans="1:10" ht="12.75">
      <c r="A99" s="3"/>
      <c r="B99" s="3"/>
      <c r="C99" s="3"/>
      <c r="D99" s="3"/>
      <c r="E99" s="3"/>
      <c r="F99" s="3"/>
      <c r="G99" s="3"/>
      <c r="H99" s="3"/>
      <c r="I99" s="4"/>
      <c r="J99" s="4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4"/>
      <c r="J100" s="4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4"/>
      <c r="J101" s="4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4"/>
      <c r="J102" s="4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4"/>
      <c r="J103" s="4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4"/>
      <c r="J104" s="4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4"/>
      <c r="J105" s="4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4"/>
      <c r="J106" s="4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4"/>
      <c r="J107" s="4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4"/>
      <c r="J108" s="4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4"/>
      <c r="J109" s="4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4"/>
      <c r="J110" s="4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4"/>
      <c r="J111" s="4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4"/>
      <c r="J112" s="4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4"/>
      <c r="J113" s="4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4"/>
      <c r="J114" s="4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4"/>
      <c r="J115" s="4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4"/>
      <c r="J116" s="4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4"/>
      <c r="J117" s="4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4"/>
      <c r="J118" s="4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4"/>
      <c r="J119" s="4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4"/>
      <c r="J120" s="4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4"/>
      <c r="J121" s="4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4"/>
      <c r="J122" s="4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4"/>
      <c r="J123" s="4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4"/>
      <c r="J124" s="4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4"/>
      <c r="J125" s="4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4"/>
      <c r="J126" s="4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4"/>
      <c r="J127" s="4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4"/>
      <c r="J128" s="4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4"/>
      <c r="J129" s="4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4"/>
      <c r="J130" s="4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4"/>
      <c r="J131" s="4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4"/>
      <c r="J132" s="4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4"/>
      <c r="J133" s="4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4"/>
      <c r="J134" s="4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4"/>
      <c r="J135" s="4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4"/>
      <c r="J136" s="4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4"/>
      <c r="J137" s="4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4"/>
      <c r="J138" s="4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4"/>
      <c r="J139" s="4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4"/>
      <c r="J140" s="4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4"/>
      <c r="J141" s="4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4"/>
      <c r="J142" s="4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4"/>
      <c r="J143" s="4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4"/>
      <c r="J144" s="4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4"/>
      <c r="J145" s="4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4"/>
      <c r="J146" s="4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4"/>
      <c r="J147" s="4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4"/>
      <c r="J148" s="4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4"/>
      <c r="J149" s="4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4"/>
      <c r="J150" s="4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4"/>
      <c r="J151" s="4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4"/>
      <c r="J152" s="4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4"/>
      <c r="J153" s="4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4"/>
      <c r="J154" s="4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4"/>
      <c r="J155" s="4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4"/>
      <c r="J156" s="4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4"/>
      <c r="J157" s="4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4"/>
      <c r="J158" s="4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4"/>
      <c r="J159" s="4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4"/>
      <c r="J160" s="4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4"/>
      <c r="J161" s="4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4"/>
      <c r="J162" s="4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4"/>
      <c r="J163" s="4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4"/>
      <c r="J164" s="4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4"/>
      <c r="J165" s="4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4"/>
      <c r="J166" s="4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4"/>
      <c r="J167" s="4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4"/>
      <c r="J168" s="4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4"/>
      <c r="J169" s="4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4"/>
      <c r="J170" s="4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4"/>
      <c r="J171" s="4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4"/>
      <c r="J172" s="4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4"/>
      <c r="J173" s="4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4"/>
      <c r="J174" s="4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4"/>
      <c r="J175" s="4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4"/>
      <c r="J176" s="4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4"/>
      <c r="J177" s="4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4"/>
      <c r="J178" s="4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4"/>
      <c r="J179" s="4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4"/>
      <c r="J180" s="4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4"/>
      <c r="J181" s="4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4"/>
      <c r="J182" s="4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4"/>
      <c r="J183" s="4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4"/>
      <c r="J184" s="4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4"/>
      <c r="J185" s="4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4"/>
      <c r="J186" s="4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4"/>
      <c r="J187" s="4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4"/>
      <c r="J188" s="4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4"/>
      <c r="J189" s="4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4"/>
      <c r="J190" s="4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4"/>
      <c r="J191" s="4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4"/>
      <c r="J192" s="4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4"/>
      <c r="J193" s="4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4"/>
      <c r="J194" s="4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4"/>
      <c r="J195" s="4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4"/>
      <c r="J196" s="4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4"/>
      <c r="J197" s="4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4"/>
      <c r="J198" s="4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4"/>
      <c r="J199" s="4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4"/>
      <c r="J200" s="4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4"/>
      <c r="J201" s="4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4"/>
      <c r="J202" s="4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4"/>
      <c r="J203" s="4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4"/>
      <c r="J204" s="4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4"/>
      <c r="J205" s="4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4"/>
      <c r="J206" s="4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4"/>
      <c r="J207" s="4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4"/>
      <c r="J208" s="4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4"/>
      <c r="J209" s="4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4"/>
      <c r="J210" s="4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4"/>
      <c r="J211" s="4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4"/>
      <c r="J212" s="4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4"/>
      <c r="J213" s="4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4"/>
      <c r="J214" s="4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4"/>
      <c r="J215" s="4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4"/>
      <c r="J216" s="4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4"/>
      <c r="J217" s="4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4"/>
      <c r="J218" s="4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4"/>
      <c r="J219" s="4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4"/>
      <c r="J220" s="4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4"/>
      <c r="J221" s="4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4"/>
      <c r="J222" s="4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4"/>
      <c r="J223" s="4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4"/>
      <c r="J224" s="4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4"/>
      <c r="J225" s="4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4"/>
      <c r="J226" s="4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4"/>
      <c r="J227" s="4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4"/>
      <c r="J228" s="4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4"/>
      <c r="J229" s="4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4"/>
      <c r="J230" s="4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4"/>
      <c r="J231" s="4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4"/>
      <c r="J232" s="4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4"/>
      <c r="J233" s="4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4"/>
      <c r="J234" s="4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4"/>
      <c r="J235" s="4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4"/>
      <c r="J236" s="4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4"/>
      <c r="J237" s="4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4"/>
      <c r="J238" s="4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4"/>
      <c r="J239" s="4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4"/>
      <c r="J240" s="4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4"/>
      <c r="J241" s="4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4"/>
      <c r="J242" s="4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4"/>
      <c r="J243" s="4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4"/>
      <c r="J244" s="4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4"/>
      <c r="J245" s="4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4"/>
      <c r="J246" s="4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4"/>
      <c r="J247" s="4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4"/>
      <c r="J248" s="4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4"/>
      <c r="J249" s="4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4"/>
      <c r="J250" s="4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4"/>
      <c r="J251" s="4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4"/>
      <c r="J252" s="4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4"/>
      <c r="J253" s="4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4"/>
      <c r="J254" s="4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4"/>
      <c r="J255" s="4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4"/>
      <c r="J256" s="4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4"/>
      <c r="J257" s="4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4"/>
      <c r="J258" s="4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4"/>
      <c r="J259" s="4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4"/>
      <c r="J260" s="4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4"/>
      <c r="J261" s="4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4"/>
      <c r="J262" s="4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4"/>
      <c r="J263" s="4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4"/>
      <c r="J264" s="4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4"/>
      <c r="J265" s="4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4"/>
      <c r="J266" s="4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4"/>
      <c r="J267" s="4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4"/>
      <c r="J268" s="4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4"/>
      <c r="J269" s="4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4"/>
      <c r="J270" s="4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4"/>
      <c r="J271" s="4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4"/>
      <c r="J272" s="4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4"/>
      <c r="J273" s="4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4"/>
      <c r="J274" s="4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4"/>
      <c r="J275" s="4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4"/>
      <c r="J276" s="4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4"/>
      <c r="J277" s="4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4"/>
      <c r="J278" s="4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4"/>
      <c r="J279" s="4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4"/>
      <c r="J280" s="4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4"/>
      <c r="J281" s="4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4"/>
      <c r="J282" s="4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4"/>
      <c r="J283" s="4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4"/>
      <c r="J284" s="4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4"/>
      <c r="J285" s="4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4"/>
      <c r="J286" s="4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4"/>
      <c r="J287" s="4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4"/>
      <c r="J288" s="4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4"/>
      <c r="J289" s="4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4"/>
      <c r="J290" s="4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4"/>
      <c r="J291" s="4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4"/>
      <c r="J292" s="4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4"/>
      <c r="J293" s="4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4"/>
      <c r="J294" s="4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4"/>
      <c r="J295" s="4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4"/>
      <c r="J296" s="4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4"/>
      <c r="J297" s="4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4"/>
      <c r="J298" s="4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4"/>
      <c r="J299" s="4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4"/>
      <c r="J300" s="4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4"/>
      <c r="J301" s="4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4"/>
      <c r="J302" s="4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4"/>
      <c r="J303" s="4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4"/>
      <c r="J304" s="4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4"/>
      <c r="J305" s="4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4"/>
      <c r="J306" s="4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4"/>
      <c r="J307" s="4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4"/>
      <c r="J308" s="4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4"/>
      <c r="J309" s="4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4"/>
      <c r="J310" s="4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4"/>
      <c r="J311" s="4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4"/>
      <c r="J312" s="4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4"/>
      <c r="J313" s="4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4"/>
      <c r="J314" s="4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4"/>
      <c r="J315" s="4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4"/>
      <c r="J316" s="4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4"/>
      <c r="J317" s="4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4"/>
      <c r="J318" s="4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4"/>
      <c r="J319" s="4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4"/>
      <c r="J320" s="4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4"/>
      <c r="J321" s="4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4"/>
      <c r="J322" s="4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4"/>
      <c r="J323" s="4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4"/>
      <c r="J324" s="4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4"/>
      <c r="J325" s="4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4"/>
      <c r="J326" s="4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4"/>
      <c r="J327" s="4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4"/>
      <c r="J328" s="4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4"/>
      <c r="J329" s="4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4"/>
      <c r="J330" s="4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4"/>
      <c r="J331" s="4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4"/>
      <c r="J332" s="4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4"/>
      <c r="J333" s="4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4"/>
      <c r="J334" s="4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4"/>
      <c r="J335" s="4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4"/>
      <c r="J336" s="4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4"/>
      <c r="J337" s="4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4"/>
      <c r="J338" s="4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4"/>
      <c r="J339" s="4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4"/>
      <c r="J340" s="4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4"/>
      <c r="J341" s="4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4"/>
      <c r="J342" s="4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4"/>
      <c r="J343" s="4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4"/>
      <c r="J344" s="4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4"/>
      <c r="J345" s="4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4"/>
      <c r="J346" s="4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4"/>
      <c r="J347" s="4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4"/>
      <c r="J348" s="4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4"/>
      <c r="J349" s="4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4"/>
      <c r="J350" s="4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4"/>
      <c r="J351" s="4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4"/>
      <c r="J352" s="4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4"/>
      <c r="J353" s="4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4"/>
      <c r="J354" s="4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4"/>
      <c r="J355" s="4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4"/>
      <c r="J356" s="4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4"/>
      <c r="J357" s="4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4"/>
      <c r="J358" s="4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4"/>
      <c r="J359" s="4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4"/>
      <c r="J360" s="4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4"/>
      <c r="J361" s="4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4"/>
      <c r="J362" s="4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4"/>
      <c r="J363" s="4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4"/>
      <c r="J364" s="4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4"/>
      <c r="J365" s="4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4"/>
      <c r="J366" s="4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4"/>
      <c r="J367" s="4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4"/>
      <c r="J368" s="4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4"/>
      <c r="J369" s="4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4"/>
      <c r="J370" s="4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4"/>
      <c r="J371" s="4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4"/>
      <c r="J372" s="4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4"/>
      <c r="J373" s="4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4"/>
      <c r="J374" s="4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4"/>
      <c r="J375" s="4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4"/>
      <c r="J376" s="4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4"/>
      <c r="J377" s="4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4"/>
      <c r="J378" s="4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4"/>
      <c r="J379" s="4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4"/>
      <c r="J380" s="4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4"/>
      <c r="J381" s="4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4"/>
      <c r="J382" s="4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4"/>
      <c r="J383" s="4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4"/>
      <c r="J384" s="4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4"/>
      <c r="J385" s="4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4"/>
      <c r="J386" s="4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4"/>
      <c r="J387" s="4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4"/>
      <c r="J388" s="4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4"/>
      <c r="J389" s="4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4"/>
      <c r="J390" s="4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4"/>
      <c r="J391" s="4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4"/>
      <c r="J392" s="4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4"/>
      <c r="J393" s="4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4"/>
      <c r="J394" s="4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4"/>
      <c r="J395" s="4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4"/>
      <c r="J396" s="4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4"/>
      <c r="J397" s="4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4"/>
      <c r="J398" s="4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4"/>
      <c r="J399" s="4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4"/>
      <c r="J400" s="4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4"/>
      <c r="J401" s="4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4"/>
      <c r="J402" s="4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4"/>
      <c r="J403" s="4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4"/>
      <c r="J404" s="4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4"/>
      <c r="J405" s="4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4"/>
      <c r="J406" s="4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4"/>
      <c r="J407" s="4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4"/>
      <c r="J408" s="4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4"/>
      <c r="J409" s="4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4"/>
      <c r="J410" s="4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4"/>
      <c r="J411" s="4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4"/>
      <c r="J412" s="4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4"/>
      <c r="J413" s="4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4"/>
      <c r="J414" s="4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4"/>
      <c r="J415" s="4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4"/>
      <c r="J416" s="4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4"/>
      <c r="J417" s="4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4"/>
      <c r="J418" s="4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4"/>
      <c r="J419" s="4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4"/>
      <c r="J420" s="4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4"/>
      <c r="J421" s="4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4"/>
      <c r="J422" s="4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4"/>
      <c r="J423" s="4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4"/>
      <c r="J424" s="4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4"/>
      <c r="J425" s="4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4"/>
      <c r="J426" s="4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4"/>
      <c r="J427" s="4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4"/>
      <c r="J428" s="4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4"/>
      <c r="J429" s="4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4"/>
      <c r="J430" s="4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4"/>
      <c r="J431" s="4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4"/>
      <c r="J432" s="4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4"/>
      <c r="J433" s="4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4"/>
      <c r="J434" s="4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4"/>
      <c r="J435" s="4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4"/>
      <c r="J436" s="4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4"/>
      <c r="J437" s="4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4"/>
      <c r="J438" s="4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4"/>
      <c r="J439" s="4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4"/>
      <c r="J440" s="4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4"/>
      <c r="J441" s="4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4"/>
      <c r="J442" s="4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4"/>
      <c r="J443" s="4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4"/>
      <c r="J444" s="4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4"/>
      <c r="J445" s="4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4"/>
      <c r="J446" s="4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4"/>
      <c r="J447" s="4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4"/>
      <c r="J448" s="4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4"/>
      <c r="J449" s="4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4"/>
      <c r="J450" s="4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4"/>
      <c r="J451" s="4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4"/>
      <c r="J452" s="4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4"/>
      <c r="J453" s="4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4"/>
      <c r="J454" s="4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4"/>
      <c r="J455" s="4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4"/>
      <c r="J456" s="4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4"/>
      <c r="J457" s="4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4"/>
      <c r="J458" s="4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4"/>
      <c r="J459" s="4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4"/>
      <c r="J460" s="4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4"/>
      <c r="J461" s="4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4"/>
      <c r="J462" s="4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4"/>
      <c r="J463" s="4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4"/>
      <c r="J464" s="4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4"/>
      <c r="J465" s="4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4"/>
      <c r="J466" s="4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4"/>
      <c r="J467" s="4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4"/>
      <c r="J468" s="4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4"/>
      <c r="J469" s="4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4"/>
      <c r="J470" s="4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4"/>
      <c r="J471" s="4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4"/>
      <c r="J472" s="4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4"/>
      <c r="J473" s="4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4"/>
      <c r="J474" s="4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4"/>
      <c r="J475" s="4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4"/>
      <c r="J476" s="4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4"/>
      <c r="J477" s="4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4"/>
      <c r="J478" s="4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4"/>
      <c r="J479" s="4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4"/>
      <c r="J480" s="4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4"/>
      <c r="J481" s="4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4"/>
      <c r="J482" s="4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4"/>
      <c r="J483" s="4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4"/>
      <c r="J484" s="4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4"/>
      <c r="J485" s="4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4"/>
      <c r="J486" s="4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4"/>
      <c r="J487" s="4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4"/>
      <c r="J488" s="4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4"/>
      <c r="J489" s="4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4"/>
      <c r="J490" s="4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4"/>
      <c r="J491" s="4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4"/>
      <c r="J492" s="4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4"/>
      <c r="J493" s="4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4"/>
      <c r="J494" s="4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4"/>
      <c r="J495" s="4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4"/>
      <c r="J496" s="4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4"/>
      <c r="J497" s="4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4"/>
      <c r="J498" s="4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4"/>
      <c r="J499" s="4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4"/>
      <c r="J500" s="4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4"/>
      <c r="J501" s="4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4"/>
      <c r="J502" s="4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4"/>
      <c r="J503" s="4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4"/>
      <c r="J504" s="4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4"/>
      <c r="J505" s="4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4"/>
      <c r="J506" s="4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4"/>
      <c r="J507" s="4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4"/>
      <c r="J508" s="4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4"/>
      <c r="J509" s="4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4"/>
      <c r="J510" s="4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4"/>
      <c r="J511" s="4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4"/>
      <c r="J512" s="4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4"/>
      <c r="J513" s="4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4"/>
      <c r="J514" s="4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4"/>
      <c r="J515" s="4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4"/>
      <c r="J516" s="4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4"/>
      <c r="J517" s="4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4"/>
      <c r="J518" s="4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4"/>
      <c r="J519" s="4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4"/>
      <c r="J520" s="4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4"/>
      <c r="J521" s="4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4"/>
      <c r="J522" s="4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4"/>
      <c r="J523" s="4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4"/>
      <c r="J524" s="4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4"/>
      <c r="J525" s="4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4"/>
      <c r="J526" s="4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4"/>
      <c r="J527" s="4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4"/>
      <c r="J528" s="4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4"/>
      <c r="J529" s="4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4"/>
      <c r="J530" s="4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4"/>
      <c r="J531" s="4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4"/>
      <c r="J532" s="4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4"/>
      <c r="J533" s="4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4"/>
      <c r="J534" s="4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4"/>
      <c r="J535" s="4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4"/>
      <c r="J536" s="4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4"/>
      <c r="J537" s="4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4"/>
      <c r="J538" s="4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4"/>
      <c r="J539" s="4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4"/>
      <c r="J540" s="4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4"/>
      <c r="J541" s="4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4"/>
      <c r="J542" s="4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4"/>
      <c r="J543" s="4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4"/>
      <c r="J544" s="4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4"/>
      <c r="J545" s="4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4"/>
      <c r="J546" s="4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4"/>
      <c r="J547" s="4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4"/>
      <c r="J548" s="4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4"/>
      <c r="J549" s="4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4"/>
      <c r="J550" s="4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4"/>
      <c r="J551" s="4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4"/>
      <c r="J552" s="4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4"/>
      <c r="J553" s="4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4"/>
      <c r="J554" s="4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4"/>
      <c r="J555" s="4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4"/>
      <c r="J556" s="4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4"/>
      <c r="J557" s="4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4"/>
      <c r="J558" s="4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4"/>
      <c r="J559" s="4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4"/>
      <c r="J560" s="4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4"/>
      <c r="J561" s="4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4"/>
      <c r="J562" s="4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4"/>
      <c r="J563" s="4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4"/>
      <c r="J564" s="4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4"/>
      <c r="J565" s="4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4"/>
      <c r="J566" s="4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4"/>
      <c r="J567" s="4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4"/>
      <c r="J568" s="4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4"/>
      <c r="J569" s="4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4"/>
      <c r="J570" s="4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4"/>
      <c r="J571" s="4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4"/>
      <c r="J572" s="4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4"/>
      <c r="J573" s="4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4"/>
      <c r="J574" s="4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4"/>
      <c r="J575" s="4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4"/>
      <c r="J576" s="4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4"/>
      <c r="J577" s="4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4"/>
      <c r="J578" s="4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4"/>
      <c r="J579" s="4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4"/>
      <c r="J580" s="4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4"/>
      <c r="J581" s="4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4"/>
      <c r="J582" s="4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4"/>
      <c r="J583" s="4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4"/>
      <c r="J584" s="4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4"/>
      <c r="J585" s="4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4"/>
      <c r="J586" s="4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4"/>
      <c r="J587" s="4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4"/>
      <c r="J588" s="4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4"/>
      <c r="J589" s="4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4"/>
      <c r="J590" s="4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4"/>
      <c r="J591" s="4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4"/>
      <c r="J592" s="4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4"/>
      <c r="J593" s="4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4"/>
      <c r="J594" s="4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4"/>
      <c r="J595" s="4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4"/>
      <c r="J596" s="4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4"/>
      <c r="J597" s="4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4"/>
      <c r="J598" s="4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4"/>
      <c r="J599" s="4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4"/>
      <c r="J600" s="4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4"/>
      <c r="J601" s="4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4"/>
      <c r="J602" s="4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4"/>
      <c r="J603" s="4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4"/>
      <c r="J604" s="4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4"/>
      <c r="J605" s="4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4"/>
      <c r="J606" s="4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4"/>
      <c r="J607" s="4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4"/>
      <c r="J608" s="4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4"/>
      <c r="J609" s="4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4"/>
      <c r="J610" s="4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4"/>
      <c r="J611" s="4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4"/>
      <c r="J612" s="4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4"/>
      <c r="J613" s="4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4"/>
      <c r="J614" s="4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4"/>
      <c r="J615" s="4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4"/>
      <c r="J616" s="4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4"/>
      <c r="J617" s="4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4"/>
      <c r="J618" s="4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4"/>
      <c r="J619" s="4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4"/>
      <c r="J620" s="4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4"/>
      <c r="J621" s="4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4"/>
      <c r="J622" s="4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4"/>
      <c r="J623" s="4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4"/>
      <c r="J624" s="4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4"/>
      <c r="J625" s="4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4"/>
      <c r="J626" s="4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4"/>
      <c r="J627" s="4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4"/>
      <c r="J628" s="4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4"/>
      <c r="J629" s="4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4"/>
      <c r="J630" s="4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4"/>
      <c r="J631" s="4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4"/>
      <c r="J632" s="4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4"/>
      <c r="J633" s="4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4"/>
      <c r="J634" s="4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4"/>
      <c r="J635" s="4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4"/>
      <c r="J636" s="4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4"/>
      <c r="J637" s="4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4"/>
      <c r="J638" s="4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4"/>
      <c r="J639" s="4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4"/>
      <c r="J640" s="4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4"/>
      <c r="J641" s="4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4"/>
      <c r="J642" s="4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4"/>
      <c r="J643" s="4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4"/>
      <c r="J644" s="4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4"/>
      <c r="J645" s="4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4"/>
      <c r="J646" s="4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4"/>
      <c r="J647" s="4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4"/>
      <c r="J648" s="4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4"/>
      <c r="J649" s="4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4"/>
      <c r="J650" s="4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4"/>
      <c r="J651" s="4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4"/>
      <c r="J652" s="4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4"/>
      <c r="J653" s="4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4"/>
      <c r="J654" s="4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4"/>
      <c r="J655" s="4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4"/>
      <c r="J656" s="4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4"/>
      <c r="J657" s="4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4"/>
      <c r="J658" s="4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4"/>
      <c r="J659" s="4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4"/>
      <c r="J660" s="4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4"/>
      <c r="J661" s="4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4"/>
      <c r="J662" s="4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4"/>
      <c r="J663" s="4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4"/>
      <c r="J664" s="4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4"/>
      <c r="J665" s="4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4"/>
      <c r="J666" s="4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4"/>
      <c r="J667" s="4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4"/>
      <c r="J668" s="4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4"/>
      <c r="J669" s="4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4"/>
      <c r="J670" s="4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4"/>
      <c r="J671" s="4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4"/>
      <c r="J672" s="4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4"/>
      <c r="J673" s="4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4"/>
      <c r="J674" s="4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4"/>
      <c r="J675" s="4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4"/>
      <c r="J676" s="4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4"/>
      <c r="J677" s="4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4"/>
      <c r="J678" s="4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4"/>
      <c r="J679" s="4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4"/>
      <c r="J680" s="4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4"/>
      <c r="J681" s="4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4"/>
      <c r="J682" s="4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4"/>
      <c r="J683" s="4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4"/>
      <c r="J684" s="4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4"/>
      <c r="J685" s="4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4"/>
      <c r="J686" s="4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4"/>
      <c r="J687" s="4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4"/>
      <c r="J688" s="4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4"/>
      <c r="J689" s="4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4"/>
      <c r="J690" s="4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4"/>
      <c r="J691" s="4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4"/>
      <c r="J692" s="4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4"/>
      <c r="J693" s="4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4"/>
      <c r="J694" s="4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4"/>
      <c r="J695" s="4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4"/>
      <c r="J696" s="4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4"/>
      <c r="J697" s="4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4"/>
      <c r="J698" s="4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4"/>
      <c r="J699" s="4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4"/>
      <c r="J700" s="4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4"/>
      <c r="J701" s="4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4"/>
      <c r="J702" s="4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4"/>
      <c r="J703" s="4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4"/>
      <c r="J704" s="4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4"/>
      <c r="J705" s="4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4"/>
      <c r="J706" s="4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4"/>
      <c r="J707" s="4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4"/>
      <c r="J708" s="4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4"/>
      <c r="J709" s="4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4"/>
      <c r="J710" s="4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4"/>
      <c r="J711" s="4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4"/>
      <c r="J712" s="4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4"/>
      <c r="J713" s="4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4"/>
      <c r="J714" s="4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4"/>
      <c r="J715" s="4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4"/>
      <c r="J716" s="4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4"/>
      <c r="J717" s="4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4"/>
      <c r="J718" s="4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4"/>
      <c r="J719" s="4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4"/>
      <c r="J720" s="4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4"/>
      <c r="J721" s="4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4"/>
      <c r="J722" s="4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4"/>
      <c r="J723" s="4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4"/>
      <c r="J724" s="4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4"/>
      <c r="J725" s="4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4"/>
      <c r="J726" s="4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4"/>
      <c r="J727" s="4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4"/>
      <c r="J728" s="4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4"/>
      <c r="J729" s="4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4"/>
      <c r="J730" s="4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4"/>
      <c r="J731" s="4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4"/>
      <c r="J732" s="4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4"/>
      <c r="J733" s="4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4"/>
      <c r="J734" s="4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4"/>
      <c r="J735" s="4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4"/>
      <c r="J736" s="4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4"/>
      <c r="J737" s="4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4"/>
      <c r="J738" s="4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4"/>
      <c r="J739" s="4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4"/>
      <c r="J740" s="4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4"/>
      <c r="J741" s="4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4"/>
      <c r="J742" s="4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4"/>
      <c r="J743" s="4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4"/>
      <c r="J744" s="4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4"/>
      <c r="J745" s="4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4"/>
      <c r="J746" s="4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4"/>
      <c r="J747" s="4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4"/>
      <c r="J748" s="4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4"/>
      <c r="J749" s="4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4"/>
      <c r="J750" s="4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4"/>
      <c r="J751" s="4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4"/>
      <c r="J752" s="4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4"/>
      <c r="J753" s="4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4"/>
      <c r="J754" s="4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4"/>
      <c r="J755" s="4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4"/>
      <c r="J756" s="4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4"/>
      <c r="J757" s="4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4"/>
      <c r="J758" s="4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4"/>
      <c r="J759" s="4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4"/>
      <c r="J760" s="4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4"/>
      <c r="J761" s="4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4"/>
      <c r="J762" s="4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4"/>
      <c r="J763" s="4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4"/>
      <c r="J764" s="4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4"/>
      <c r="J765" s="4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4"/>
      <c r="J766" s="4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4"/>
      <c r="J767" s="4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4"/>
      <c r="J768" s="4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4"/>
      <c r="J769" s="4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4"/>
      <c r="J770" s="4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4"/>
      <c r="J771" s="4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4"/>
      <c r="J772" s="4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4"/>
      <c r="J773" s="4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4"/>
      <c r="J774" s="4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4"/>
      <c r="J775" s="4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4"/>
      <c r="J776" s="4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4"/>
      <c r="J777" s="4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4"/>
      <c r="J778" s="4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4"/>
      <c r="J779" s="4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4"/>
      <c r="J780" s="4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4"/>
      <c r="J781" s="4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4"/>
      <c r="J782" s="4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4"/>
      <c r="J783" s="4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4"/>
      <c r="J784" s="4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4"/>
      <c r="J785" s="4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4"/>
      <c r="J786" s="4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4"/>
      <c r="J787" s="4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4"/>
      <c r="J788" s="4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4"/>
      <c r="J789" s="4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4"/>
      <c r="J790" s="4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4"/>
      <c r="J791" s="4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4"/>
      <c r="J792" s="4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4"/>
      <c r="J793" s="4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4"/>
      <c r="J794" s="4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4"/>
      <c r="J795" s="4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4"/>
      <c r="J796" s="4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4"/>
      <c r="J797" s="4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4"/>
      <c r="J798" s="4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4"/>
      <c r="J799" s="4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4"/>
      <c r="J800" s="4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4"/>
      <c r="J801" s="4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4"/>
      <c r="J802" s="4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4"/>
      <c r="J803" s="4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4"/>
      <c r="J804" s="4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4"/>
      <c r="J805" s="4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4"/>
      <c r="J806" s="4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4"/>
      <c r="J807" s="4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4"/>
      <c r="J808" s="4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4"/>
      <c r="J809" s="4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4"/>
      <c r="J810" s="4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4"/>
      <c r="J811" s="4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4"/>
      <c r="J812" s="4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4"/>
      <c r="J813" s="4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4"/>
      <c r="J814" s="4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4"/>
      <c r="J815" s="4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4"/>
      <c r="J816" s="4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4"/>
      <c r="J817" s="4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4"/>
      <c r="J818" s="4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4"/>
      <c r="J819" s="4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4"/>
      <c r="J820" s="4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4"/>
      <c r="J821" s="4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4"/>
      <c r="J822" s="4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4"/>
      <c r="J823" s="4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4"/>
      <c r="J824" s="4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4"/>
      <c r="J825" s="4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4"/>
      <c r="J826" s="4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4"/>
      <c r="J827" s="4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4"/>
      <c r="J828" s="4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4"/>
      <c r="J829" s="4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4"/>
      <c r="J830" s="4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4"/>
      <c r="J831" s="4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4"/>
      <c r="J832" s="4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4"/>
      <c r="J833" s="4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4"/>
      <c r="J834" s="4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4"/>
      <c r="J835" s="4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4"/>
      <c r="J836" s="4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4"/>
      <c r="J837" s="4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4"/>
      <c r="J838" s="4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4"/>
      <c r="J839" s="4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4"/>
      <c r="J840" s="4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4"/>
      <c r="J841" s="4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4"/>
      <c r="J842" s="4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4"/>
      <c r="J843" s="4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4"/>
      <c r="J844" s="4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4"/>
      <c r="J845" s="4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4"/>
      <c r="J846" s="4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4"/>
      <c r="J847" s="4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4"/>
      <c r="J848" s="4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4"/>
      <c r="J849" s="4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4"/>
      <c r="J850" s="4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4"/>
      <c r="J851" s="4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4"/>
      <c r="J852" s="4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4"/>
      <c r="J853" s="4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4"/>
      <c r="J854" s="4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4"/>
      <c r="J855" s="4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4"/>
      <c r="J856" s="4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4"/>
      <c r="J857" s="4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4"/>
      <c r="J858" s="4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4"/>
      <c r="J859" s="4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4"/>
      <c r="J860" s="4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4"/>
      <c r="J861" s="4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4"/>
      <c r="J862" s="4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4"/>
      <c r="J863" s="4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4"/>
      <c r="J864" s="4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4"/>
      <c r="J865" s="4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4"/>
      <c r="J866" s="4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4"/>
      <c r="J867" s="4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4"/>
      <c r="J868" s="4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4"/>
      <c r="J869" s="4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4"/>
      <c r="J870" s="4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4"/>
      <c r="J871" s="4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4"/>
      <c r="J872" s="4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4"/>
      <c r="J873" s="4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4"/>
      <c r="J874" s="4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4"/>
      <c r="J875" s="4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4"/>
      <c r="J876" s="4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4"/>
      <c r="J877" s="4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4"/>
      <c r="J878" s="4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4"/>
      <c r="J879" s="4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4"/>
      <c r="J880" s="4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4"/>
      <c r="J881" s="4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4"/>
      <c r="J882" s="4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4"/>
      <c r="J883" s="4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4"/>
      <c r="J884" s="4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4"/>
      <c r="J885" s="4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4"/>
      <c r="J886" s="4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4"/>
      <c r="J887" s="4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4"/>
      <c r="J888" s="4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4"/>
      <c r="J889" s="4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4"/>
      <c r="J890" s="4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4"/>
      <c r="J891" s="4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4"/>
      <c r="J892" s="4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4"/>
      <c r="J893" s="4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4"/>
      <c r="J894" s="4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4"/>
      <c r="J895" s="4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4"/>
      <c r="J896" s="4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4"/>
      <c r="J897" s="4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4"/>
      <c r="J898" s="4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4"/>
      <c r="J899" s="4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4"/>
      <c r="J900" s="4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4"/>
      <c r="J901" s="4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4"/>
      <c r="J902" s="4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4"/>
      <c r="J903" s="4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4"/>
      <c r="J904" s="4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4"/>
      <c r="J905" s="4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4"/>
      <c r="J906" s="4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4"/>
      <c r="J907" s="4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4"/>
      <c r="J908" s="4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4"/>
      <c r="J909" s="4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4"/>
      <c r="J910" s="4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4"/>
      <c r="J911" s="4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4"/>
      <c r="J912" s="4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4"/>
      <c r="J913" s="4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4"/>
      <c r="J914" s="4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4"/>
      <c r="J915" s="4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4"/>
      <c r="J916" s="4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4"/>
      <c r="J917" s="4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4"/>
      <c r="J918" s="4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4"/>
      <c r="J919" s="4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4"/>
      <c r="J920" s="4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4"/>
      <c r="J921" s="4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4"/>
      <c r="J922" s="4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4"/>
      <c r="J923" s="4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4"/>
      <c r="J924" s="4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4"/>
      <c r="J925" s="4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4"/>
      <c r="J926" s="4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4"/>
      <c r="J927" s="4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4"/>
      <c r="J928" s="4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4"/>
      <c r="J929" s="4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4"/>
      <c r="J930" s="4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4"/>
      <c r="J931" s="4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4"/>
      <c r="J932" s="4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4"/>
      <c r="J933" s="4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4"/>
      <c r="J934" s="4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4"/>
      <c r="J935" s="4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4"/>
      <c r="J936" s="4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4"/>
      <c r="J937" s="4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4"/>
      <c r="J938" s="4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4"/>
      <c r="J939" s="4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4"/>
      <c r="J940" s="4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4"/>
      <c r="J941" s="4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4"/>
      <c r="J942" s="4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4"/>
      <c r="J943" s="4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4"/>
      <c r="J944" s="4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4"/>
      <c r="J945" s="4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4"/>
      <c r="J946" s="4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4"/>
      <c r="J947" s="4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4"/>
      <c r="J948" s="4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4"/>
      <c r="J949" s="4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4"/>
      <c r="J950" s="4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4"/>
      <c r="J951" s="4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4"/>
      <c r="J952" s="4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4"/>
      <c r="J953" s="4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4"/>
      <c r="J954" s="4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4"/>
      <c r="J955" s="4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4"/>
      <c r="J956" s="4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4"/>
      <c r="J957" s="4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4"/>
      <c r="J958" s="4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4"/>
      <c r="J959" s="4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4"/>
      <c r="J960" s="4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4"/>
      <c r="J961" s="4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4"/>
      <c r="J962" s="4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4"/>
      <c r="J963" s="4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4"/>
      <c r="J964" s="4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4"/>
      <c r="J965" s="4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4"/>
      <c r="J966" s="4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4"/>
      <c r="J967" s="4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4"/>
      <c r="J968" s="4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4"/>
      <c r="J969" s="4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4"/>
      <c r="J970" s="4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4"/>
      <c r="J971" s="4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4"/>
      <c r="J972" s="4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4"/>
      <c r="J973" s="4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4"/>
      <c r="J974" s="4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4"/>
      <c r="J975" s="4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4"/>
      <c r="J976" s="4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4"/>
      <c r="J977" s="4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4"/>
      <c r="J978" s="4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4"/>
      <c r="J979" s="4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4"/>
      <c r="J980" s="4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4"/>
      <c r="J981" s="4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4"/>
      <c r="J982" s="4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4"/>
      <c r="J983" s="4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4"/>
      <c r="J984" s="4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4"/>
      <c r="J985" s="4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4"/>
      <c r="J986" s="4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4"/>
      <c r="J987" s="4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4"/>
      <c r="J988" s="4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4"/>
      <c r="J989" s="4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4"/>
      <c r="J990" s="4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4"/>
      <c r="J991" s="4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4"/>
      <c r="J992" s="4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4"/>
      <c r="J993" s="4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4"/>
      <c r="J994" s="4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4"/>
      <c r="J995" s="4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4"/>
      <c r="J996" s="4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4"/>
      <c r="J997" s="4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4"/>
      <c r="J998" s="4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4"/>
      <c r="J999" s="4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4"/>
      <c r="J1000" s="4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4"/>
      <c r="J1001" s="4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4"/>
      <c r="J1002" s="4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4"/>
      <c r="J1003" s="4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4"/>
      <c r="J1004" s="4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4"/>
      <c r="J1005" s="4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4"/>
      <c r="J1006" s="4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4"/>
      <c r="J1007" s="4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4"/>
      <c r="J1008" s="4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4"/>
      <c r="J1009" s="4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4"/>
      <c r="J1010" s="4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4"/>
      <c r="J1011" s="4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4"/>
      <c r="J1012" s="4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4"/>
      <c r="J1013" s="4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4"/>
      <c r="J1014" s="4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4"/>
      <c r="J1015" s="4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4"/>
      <c r="J1016" s="4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4"/>
      <c r="J1017" s="4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4"/>
      <c r="J1018" s="4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4"/>
      <c r="J1019" s="4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4"/>
      <c r="J1020" s="4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4"/>
      <c r="J1021" s="4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4"/>
      <c r="J1022" s="4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4"/>
      <c r="J1023" s="4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4"/>
      <c r="J1024" s="4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4"/>
      <c r="J1025" s="4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4"/>
      <c r="J1026" s="4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4"/>
      <c r="J1027" s="4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4"/>
      <c r="J1028" s="4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4"/>
      <c r="J1029" s="4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4"/>
      <c r="J1030" s="4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4"/>
      <c r="J1031" s="4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4"/>
      <c r="J1032" s="4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4"/>
      <c r="J1033" s="4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4"/>
      <c r="J1034" s="4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4"/>
      <c r="J1035" s="4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4"/>
      <c r="J1036" s="4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4"/>
      <c r="J1037" s="4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4"/>
      <c r="J1038" s="4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4"/>
      <c r="J1039" s="4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4"/>
      <c r="J1040" s="4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4"/>
      <c r="J1041" s="4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4"/>
      <c r="J1042" s="4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4"/>
      <c r="J1043" s="4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4"/>
      <c r="J1044" s="4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4"/>
      <c r="J1045" s="4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4"/>
      <c r="J1046" s="4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4"/>
      <c r="J1047" s="4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4"/>
      <c r="J1048" s="4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4"/>
      <c r="J1049" s="4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4"/>
      <c r="J1050" s="4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4"/>
      <c r="J1051" s="4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4"/>
      <c r="J1052" s="4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4"/>
      <c r="J1053" s="4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4"/>
      <c r="J1054" s="4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4"/>
      <c r="J1055" s="4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4"/>
      <c r="J1056" s="4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4"/>
      <c r="J1057" s="4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4"/>
      <c r="J1058" s="4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4"/>
      <c r="J1059" s="4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4"/>
      <c r="J1060" s="4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4"/>
      <c r="J1061" s="4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4"/>
      <c r="J1062" s="4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4"/>
      <c r="J1063" s="4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4"/>
      <c r="J1064" s="4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4"/>
      <c r="J1065" s="4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4"/>
      <c r="J1066" s="4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4"/>
      <c r="J1067" s="4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4"/>
      <c r="J1068" s="4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4"/>
      <c r="J1069" s="4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4"/>
      <c r="J1070" s="4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4"/>
      <c r="J1071" s="4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4"/>
      <c r="J1072" s="4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4"/>
      <c r="J1073" s="4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4"/>
      <c r="J1074" s="4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4"/>
      <c r="J1075" s="4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4"/>
      <c r="J1076" s="4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4"/>
      <c r="J1077" s="4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4"/>
      <c r="J1078" s="4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4"/>
      <c r="J1079" s="4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4"/>
      <c r="J1080" s="4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4"/>
      <c r="J1081" s="4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4"/>
      <c r="J1082" s="4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4"/>
      <c r="J1083" s="4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4"/>
      <c r="J1084" s="4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4"/>
      <c r="J1085" s="4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4"/>
      <c r="J1086" s="4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4"/>
      <c r="J1087" s="4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4"/>
      <c r="J1088" s="4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4"/>
      <c r="J1089" s="4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4"/>
      <c r="J1090" s="4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4"/>
      <c r="J1091" s="4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4"/>
      <c r="J1092" s="4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4"/>
      <c r="J1093" s="4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4"/>
      <c r="J1094" s="4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4"/>
      <c r="J1095" s="4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4"/>
      <c r="J1096" s="4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4"/>
      <c r="J1097" s="4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4"/>
      <c r="J1098" s="4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4"/>
      <c r="J1099" s="4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4"/>
      <c r="J1100" s="4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4"/>
      <c r="J1101" s="4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4"/>
      <c r="J1102" s="4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4"/>
      <c r="J1103" s="4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4"/>
      <c r="J1104" s="4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4"/>
      <c r="J1105" s="4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4"/>
      <c r="J1106" s="4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4"/>
      <c r="J1107" s="4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4"/>
      <c r="J1108" s="4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4"/>
      <c r="J1109" s="4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4"/>
      <c r="J1110" s="4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4"/>
      <c r="J1111" s="4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4"/>
      <c r="J1112" s="4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4"/>
      <c r="J1113" s="4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4"/>
      <c r="J1114" s="4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4"/>
      <c r="J1115" s="4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4"/>
      <c r="J1116" s="4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4"/>
      <c r="J1117" s="4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4"/>
      <c r="J1118" s="4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4"/>
      <c r="J1119" s="4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4"/>
      <c r="J1120" s="4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4"/>
      <c r="J1121" s="4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4"/>
      <c r="J1122" s="4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4"/>
      <c r="J1123" s="4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4"/>
      <c r="J1124" s="4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4"/>
      <c r="J1125" s="4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4"/>
      <c r="J1126" s="4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4"/>
      <c r="J1127" s="4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4"/>
      <c r="J1128" s="4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4"/>
      <c r="J1129" s="4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4"/>
      <c r="J1130" s="4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4"/>
      <c r="J1131" s="4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4"/>
      <c r="J1132" s="4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4"/>
      <c r="J1133" s="4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4"/>
      <c r="J1134" s="4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4"/>
      <c r="J1135" s="4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4"/>
      <c r="J1136" s="4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4"/>
      <c r="J1137" s="4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4"/>
      <c r="J1138" s="4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4"/>
      <c r="J1139" s="4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4"/>
      <c r="J1140" s="4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4"/>
      <c r="J1141" s="4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4"/>
      <c r="J1142" s="4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4"/>
      <c r="J1143" s="4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4"/>
      <c r="J1144" s="4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4"/>
      <c r="J1145" s="4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4"/>
      <c r="J1146" s="4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4"/>
      <c r="J1147" s="4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4"/>
      <c r="J1148" s="4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4"/>
      <c r="J1149" s="4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4"/>
      <c r="J1150" s="4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4"/>
      <c r="J1151" s="4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4"/>
      <c r="J1152" s="4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4"/>
      <c r="J1153" s="4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4"/>
      <c r="J1154" s="4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4"/>
      <c r="J1155" s="4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4"/>
      <c r="J1156" s="4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4"/>
      <c r="J1157" s="4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4"/>
      <c r="J1158" s="4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4"/>
      <c r="J1159" s="4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4"/>
      <c r="J1160" s="4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4"/>
      <c r="J1161" s="4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4"/>
      <c r="J1162" s="4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4"/>
      <c r="J1163" s="4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4"/>
      <c r="J1164" s="4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4"/>
      <c r="J1165" s="4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4"/>
      <c r="J1166" s="4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4"/>
      <c r="J1167" s="4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4"/>
      <c r="J1168" s="4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4"/>
      <c r="J1169" s="4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4"/>
      <c r="J1170" s="4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4"/>
      <c r="J1171" s="4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4"/>
      <c r="J1172" s="4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4"/>
      <c r="J1173" s="4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4"/>
      <c r="J1174" s="4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4"/>
      <c r="J1175" s="4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4"/>
      <c r="J1176" s="4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4"/>
      <c r="J1177" s="4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4"/>
      <c r="J1178" s="4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4"/>
      <c r="J1179" s="4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4"/>
      <c r="J1180" s="4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4"/>
      <c r="J1181" s="4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4"/>
      <c r="J1182" s="4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4"/>
      <c r="J1183" s="4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4"/>
      <c r="J1184" s="4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4"/>
      <c r="J1185" s="4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4"/>
      <c r="J1186" s="4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4"/>
      <c r="J1187" s="4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4"/>
      <c r="J1188" s="4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4"/>
      <c r="J1189" s="4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4"/>
      <c r="J1190" s="4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4"/>
      <c r="J1191" s="4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4"/>
      <c r="J1192" s="4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4"/>
      <c r="J1193" s="4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4"/>
      <c r="J1194" s="4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4"/>
      <c r="J1195" s="4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4"/>
      <c r="J1196" s="4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4"/>
      <c r="J1197" s="4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4"/>
      <c r="J1198" s="4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4"/>
      <c r="J1199" s="4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4"/>
      <c r="J1200" s="4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4"/>
      <c r="J1201" s="4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4"/>
      <c r="J1202" s="4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4"/>
      <c r="J1203" s="4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4"/>
      <c r="J1204" s="4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4"/>
      <c r="J1205" s="4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4"/>
      <c r="J1206" s="4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4"/>
      <c r="J1207" s="4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4"/>
      <c r="J1208" s="4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4"/>
      <c r="J1209" s="4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4"/>
      <c r="J1210" s="4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4"/>
      <c r="J1211" s="4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4"/>
      <c r="J1212" s="4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4"/>
      <c r="J1213" s="4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4"/>
      <c r="J1214" s="4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4"/>
      <c r="J1215" s="4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4"/>
      <c r="J1216" s="4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4"/>
      <c r="J1217" s="4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4"/>
      <c r="J1218" s="4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4"/>
      <c r="J1219" s="4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4"/>
      <c r="J1220" s="4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4"/>
      <c r="J1221" s="4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4"/>
      <c r="J1222" s="4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4"/>
      <c r="J1223" s="4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4"/>
      <c r="J1224" s="4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4"/>
      <c r="J1225" s="4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4"/>
      <c r="J1226" s="4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4"/>
      <c r="J1227" s="4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4"/>
      <c r="J1228" s="4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4"/>
      <c r="J1229" s="4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4"/>
      <c r="J1230" s="4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4"/>
      <c r="J1231" s="4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4"/>
      <c r="J1232" s="4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4"/>
      <c r="J1233" s="4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4"/>
      <c r="J1234" s="4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4"/>
      <c r="J1235" s="4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4"/>
      <c r="J1236" s="4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4"/>
      <c r="J1237" s="4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4"/>
      <c r="J1238" s="4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4"/>
      <c r="J1239" s="4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4"/>
      <c r="J1240" s="4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4"/>
      <c r="J1241" s="4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4"/>
      <c r="J1242" s="4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4"/>
      <c r="J1243" s="4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4"/>
      <c r="J1244" s="4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4"/>
      <c r="J1245" s="4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4"/>
      <c r="J1246" s="4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4"/>
      <c r="J1247" s="4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4"/>
      <c r="J1248" s="4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4"/>
      <c r="J1249" s="4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4"/>
      <c r="J1250" s="4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4"/>
      <c r="J1251" s="4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4"/>
      <c r="J1252" s="4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4"/>
      <c r="J1253" s="4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4"/>
      <c r="J1254" s="4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4"/>
      <c r="J1255" s="4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4"/>
      <c r="J1256" s="4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4"/>
      <c r="J1257" s="4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4"/>
      <c r="J1258" s="4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4"/>
      <c r="J1259" s="4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4"/>
      <c r="J1260" s="4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4"/>
      <c r="J1261" s="4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4"/>
      <c r="J1262" s="4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4"/>
      <c r="J1263" s="4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4"/>
      <c r="J1264" s="4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4"/>
      <c r="J1265" s="4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4"/>
      <c r="J1266" s="4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4"/>
      <c r="J1267" s="4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4"/>
      <c r="J1268" s="4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4"/>
      <c r="J1269" s="4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4"/>
      <c r="J1270" s="4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4"/>
      <c r="J1271" s="4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4"/>
      <c r="J1272" s="4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4"/>
      <c r="J1273" s="4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4"/>
      <c r="J1274" s="4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4"/>
      <c r="J1275" s="4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4"/>
      <c r="J1276" s="4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4"/>
      <c r="J1277" s="4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4"/>
      <c r="J1278" s="4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4"/>
      <c r="J1279" s="4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4"/>
      <c r="J1280" s="4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4"/>
      <c r="J1281" s="4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4"/>
      <c r="J1282" s="4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4"/>
      <c r="J1283" s="4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4"/>
      <c r="J1284" s="4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4"/>
      <c r="J1285" s="4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4"/>
      <c r="J1286" s="4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4"/>
      <c r="J1287" s="4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4"/>
      <c r="J1288" s="4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4"/>
      <c r="J1289" s="4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4"/>
      <c r="J1290" s="4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4"/>
      <c r="J1291" s="4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4"/>
      <c r="J1292" s="4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4"/>
      <c r="J1293" s="4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4"/>
      <c r="J1294" s="4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4"/>
      <c r="J1295" s="4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4"/>
      <c r="J1296" s="4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4"/>
      <c r="J1297" s="4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4"/>
      <c r="J1298" s="4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4"/>
      <c r="J1299" s="4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4"/>
      <c r="J1300" s="4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4"/>
      <c r="J1301" s="4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4"/>
      <c r="J1302" s="4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4"/>
      <c r="J1303" s="4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4"/>
      <c r="J1304" s="4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4"/>
      <c r="J1305" s="4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4"/>
      <c r="J1306" s="4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4"/>
      <c r="J1307" s="4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4"/>
      <c r="J1308" s="4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4"/>
      <c r="J1309" s="4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4"/>
      <c r="J1310" s="4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4"/>
      <c r="J1311" s="4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4"/>
      <c r="J1312" s="4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4"/>
      <c r="J1313" s="4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4"/>
      <c r="J1314" s="4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4"/>
      <c r="J1315" s="4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4"/>
      <c r="J1316" s="4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4"/>
      <c r="J1317" s="4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4"/>
      <c r="J1318" s="4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4"/>
      <c r="J1319" s="4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4"/>
      <c r="J1320" s="4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4"/>
      <c r="J1321" s="4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4"/>
      <c r="J1322" s="4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4"/>
      <c r="J1323" s="4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4"/>
      <c r="J1324" s="4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4"/>
      <c r="J1325" s="4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4"/>
      <c r="J1326" s="4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4"/>
      <c r="J1327" s="4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4"/>
      <c r="J1328" s="4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4"/>
      <c r="J1329" s="4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4"/>
      <c r="J1330" s="4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4"/>
      <c r="J1331" s="4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4"/>
      <c r="J1332" s="4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4"/>
      <c r="J1333" s="4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4"/>
      <c r="J1334" s="4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4"/>
      <c r="J1335" s="4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4"/>
      <c r="J1336" s="4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4"/>
      <c r="J1337" s="4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4"/>
      <c r="J1338" s="4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4"/>
      <c r="J1339" s="4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4"/>
      <c r="J1340" s="4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4"/>
      <c r="J1341" s="4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4"/>
      <c r="J1342" s="4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4"/>
      <c r="J1343" s="4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4"/>
      <c r="J1344" s="4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4"/>
      <c r="J1345" s="4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4"/>
      <c r="J1346" s="4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4"/>
      <c r="J1347" s="4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4"/>
      <c r="J1348" s="4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4"/>
      <c r="J1349" s="4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4"/>
      <c r="J1350" s="4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4"/>
      <c r="J1351" s="4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4"/>
      <c r="J1352" s="4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4"/>
      <c r="J1353" s="4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4"/>
      <c r="J1354" s="4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4"/>
      <c r="J1355" s="4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4"/>
      <c r="J1356" s="4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4"/>
      <c r="J1357" s="4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4"/>
      <c r="J1358" s="4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4"/>
      <c r="J1359" s="4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4"/>
      <c r="J1360" s="4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4"/>
      <c r="J1361" s="4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4"/>
      <c r="J1362" s="4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4"/>
      <c r="J1363" s="4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4"/>
      <c r="J1364" s="4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4"/>
      <c r="J1365" s="4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4"/>
      <c r="J1366" s="4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4"/>
      <c r="J1367" s="4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4"/>
      <c r="J1368" s="4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4"/>
      <c r="J1369" s="4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4"/>
      <c r="J1370" s="4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4"/>
      <c r="J1371" s="4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4"/>
      <c r="J1372" s="4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4"/>
      <c r="J1373" s="4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4"/>
      <c r="J1374" s="4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4"/>
      <c r="J1375" s="4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4"/>
      <c r="J1376" s="4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4"/>
      <c r="J1377" s="4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4"/>
      <c r="J1378" s="4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4"/>
      <c r="J1379" s="4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4"/>
      <c r="J1380" s="4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4"/>
      <c r="J1381" s="4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4"/>
      <c r="J1382" s="4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4"/>
      <c r="J1383" s="4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4"/>
      <c r="J1384" s="4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4"/>
      <c r="J1385" s="4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4"/>
      <c r="J1386" s="4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4"/>
      <c r="J1387" s="4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4"/>
      <c r="J1388" s="4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4"/>
      <c r="J1389" s="4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4"/>
      <c r="J1390" s="4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4"/>
      <c r="J1391" s="4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4"/>
      <c r="J1392" s="4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4"/>
      <c r="J1393" s="4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4"/>
      <c r="J1394" s="4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4"/>
      <c r="J1395" s="4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4"/>
      <c r="J1396" s="4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4"/>
      <c r="J1397" s="4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4"/>
      <c r="J1398" s="4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4"/>
      <c r="J1399" s="4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4"/>
      <c r="J1400" s="4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4"/>
      <c r="J1401" s="4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4"/>
      <c r="J1402" s="4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4"/>
      <c r="J1403" s="4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4"/>
      <c r="J1404" s="4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4"/>
      <c r="J1405" s="4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4"/>
      <c r="J1406" s="4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4"/>
      <c r="J1407" s="4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4"/>
      <c r="J1408" s="4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4"/>
      <c r="J1409" s="4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4"/>
      <c r="J1410" s="4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4"/>
      <c r="J1411" s="4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4"/>
      <c r="J1412" s="4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4"/>
      <c r="J1413" s="4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4"/>
      <c r="J1414" s="4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4"/>
      <c r="J1415" s="4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4"/>
      <c r="J1416" s="4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4"/>
      <c r="J1417" s="4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4"/>
      <c r="J1418" s="4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4"/>
      <c r="J1419" s="4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4"/>
      <c r="J1420" s="4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4"/>
      <c r="J1421" s="4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4"/>
      <c r="J1422" s="4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4"/>
      <c r="J1423" s="4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4"/>
      <c r="J1424" s="4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4"/>
      <c r="J1425" s="4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4"/>
      <c r="J1426" s="4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4"/>
      <c r="J1427" s="4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4"/>
      <c r="J1428" s="4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4"/>
      <c r="J1429" s="4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4"/>
      <c r="J1430" s="4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4"/>
      <c r="J1431" s="4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4"/>
      <c r="J1432" s="4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4"/>
      <c r="J1433" s="4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4"/>
      <c r="J1434" s="4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4"/>
      <c r="J1435" s="4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4"/>
      <c r="J1436" s="4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4"/>
      <c r="J1437" s="4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4"/>
      <c r="J1438" s="4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4"/>
      <c r="J1439" s="4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4"/>
      <c r="J1440" s="4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4"/>
      <c r="J1441" s="4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4"/>
      <c r="J1442" s="4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4"/>
      <c r="J1443" s="4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4"/>
      <c r="J1444" s="4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4"/>
      <c r="J1445" s="4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4"/>
      <c r="J1446" s="4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4"/>
      <c r="J1447" s="4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4"/>
      <c r="J1448" s="4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4"/>
      <c r="J1449" s="4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4"/>
      <c r="J1450" s="4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4"/>
      <c r="J1451" s="4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4"/>
      <c r="J1452" s="4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4"/>
      <c r="J1453" s="4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4"/>
      <c r="J1454" s="4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4"/>
      <c r="J1455" s="4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4"/>
      <c r="J1456" s="4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4"/>
      <c r="J1457" s="4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4"/>
      <c r="J1458" s="4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4"/>
      <c r="J1459" s="4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4"/>
      <c r="J1460" s="4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4"/>
      <c r="J1461" s="4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4"/>
      <c r="J1462" s="4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4"/>
      <c r="J1463" s="4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4"/>
      <c r="J1464" s="4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4"/>
      <c r="J1465" s="4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4"/>
      <c r="J1466" s="4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4"/>
      <c r="J1467" s="4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4"/>
      <c r="J1468" s="4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4"/>
      <c r="J1469" s="4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4"/>
      <c r="J1470" s="4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4"/>
      <c r="J1471" s="4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4"/>
      <c r="J1472" s="4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4"/>
      <c r="J1473" s="4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4"/>
      <c r="J1474" s="4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4"/>
      <c r="J1475" s="4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4"/>
      <c r="J1476" s="4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4"/>
      <c r="J1477" s="4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4"/>
      <c r="J1478" s="4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4"/>
      <c r="J1479" s="4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4"/>
      <c r="J1480" s="4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4"/>
      <c r="J1481" s="4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4"/>
      <c r="J1482" s="4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4"/>
      <c r="J1483" s="4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4"/>
      <c r="J1484" s="4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4"/>
      <c r="J1485" s="4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4"/>
      <c r="J1486" s="4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4"/>
      <c r="J1487" s="4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4"/>
      <c r="J1488" s="4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4"/>
      <c r="J1489" s="4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4"/>
      <c r="J1490" s="4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4"/>
      <c r="J1491" s="4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4"/>
      <c r="J1492" s="4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4"/>
      <c r="J1493" s="4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4"/>
      <c r="J1494" s="4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4"/>
      <c r="J1495" s="4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4"/>
      <c r="J1496" s="4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4"/>
      <c r="J1497" s="4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4"/>
      <c r="J1498" s="4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4"/>
      <c r="J1499" s="4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4"/>
      <c r="J1500" s="4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4"/>
      <c r="J1501" s="4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4"/>
      <c r="J1502" s="4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4"/>
      <c r="J1503" s="4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4"/>
      <c r="J1504" s="4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4"/>
      <c r="J1505" s="4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4"/>
      <c r="J1506" s="4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4"/>
      <c r="J1507" s="4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4"/>
      <c r="J1508" s="4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4"/>
      <c r="J1509" s="4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4"/>
      <c r="J1510" s="4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4"/>
      <c r="J1511" s="4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4"/>
      <c r="J1512" s="4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4"/>
      <c r="J1513" s="4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4"/>
      <c r="J1514" s="4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4"/>
      <c r="J1515" s="4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4"/>
      <c r="J1516" s="4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4"/>
      <c r="J1517" s="4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4"/>
      <c r="J1518" s="4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4"/>
      <c r="J1519" s="4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4"/>
      <c r="J1520" s="4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4"/>
      <c r="J1521" s="4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4"/>
      <c r="J1522" s="4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4"/>
      <c r="J1523" s="4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4"/>
      <c r="J1524" s="4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4"/>
      <c r="J1525" s="4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4"/>
      <c r="J1526" s="4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4"/>
      <c r="J1527" s="4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4"/>
      <c r="J1528" s="4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4"/>
      <c r="J1529" s="4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4"/>
      <c r="J1530" s="4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4"/>
      <c r="J1531" s="4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4"/>
      <c r="J1532" s="4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4"/>
      <c r="J1533" s="4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4"/>
      <c r="J1534" s="4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4"/>
      <c r="J1535" s="4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4"/>
      <c r="J1536" s="4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4"/>
      <c r="J1537" s="4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4"/>
      <c r="J1538" s="4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4"/>
      <c r="J1539" s="4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4"/>
      <c r="J1540" s="4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4"/>
      <c r="J1541" s="4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4"/>
      <c r="J1542" s="4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4"/>
      <c r="J1543" s="4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4"/>
      <c r="J1544" s="4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4"/>
      <c r="J1545" s="4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4"/>
      <c r="J1546" s="4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4"/>
      <c r="J1547" s="4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4"/>
      <c r="J1548" s="4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4"/>
      <c r="J1549" s="4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4"/>
      <c r="J1550" s="4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4"/>
      <c r="J1551" s="4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4"/>
      <c r="J1552" s="4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4"/>
      <c r="J1553" s="4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4"/>
      <c r="J1554" s="4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4"/>
      <c r="J1555" s="4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4"/>
      <c r="J1556" s="4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4"/>
      <c r="J1557" s="4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4"/>
      <c r="J1558" s="4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4"/>
      <c r="J1559" s="4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4"/>
      <c r="J1560" s="4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4"/>
      <c r="J1561" s="4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4"/>
      <c r="J1562" s="4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4"/>
      <c r="J1563" s="4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4"/>
      <c r="J1564" s="4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4"/>
      <c r="J1565" s="4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4"/>
      <c r="J1566" s="4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4"/>
      <c r="J1567" s="4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4"/>
      <c r="J1568" s="4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4"/>
      <c r="J1569" s="4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4"/>
      <c r="J1570" s="4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4"/>
      <c r="J1571" s="4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4"/>
      <c r="J1572" s="4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4"/>
      <c r="J1573" s="4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4"/>
      <c r="J1574" s="4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4"/>
      <c r="J1575" s="4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4"/>
      <c r="J1576" s="4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4"/>
      <c r="J1577" s="4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4"/>
      <c r="J1578" s="4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4"/>
      <c r="J1579" s="4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4"/>
      <c r="J1580" s="4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4"/>
      <c r="J1581" s="4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4"/>
      <c r="J1582" s="4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4"/>
      <c r="J1583" s="4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4"/>
      <c r="J1584" s="4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4"/>
      <c r="J1585" s="4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4"/>
      <c r="J1586" s="4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4"/>
      <c r="J1587" s="4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4"/>
      <c r="J1588" s="4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4"/>
      <c r="J1589" s="4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4"/>
      <c r="J1590" s="4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4"/>
      <c r="J1591" s="4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4"/>
      <c r="J1592" s="4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4"/>
      <c r="J1593" s="4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4"/>
      <c r="J1594" s="4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4"/>
      <c r="J1595" s="4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4"/>
      <c r="J1596" s="4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4"/>
      <c r="J1597" s="4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4"/>
      <c r="J1598" s="4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4"/>
      <c r="J1599" s="4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4"/>
      <c r="J1600" s="4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4"/>
      <c r="J1601" s="4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4"/>
      <c r="J1602" s="4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4"/>
      <c r="J1603" s="4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4"/>
      <c r="J1604" s="4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4"/>
      <c r="J1605" s="4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4"/>
      <c r="J1606" s="4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4"/>
      <c r="J1607" s="4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4"/>
      <c r="J1608" s="4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4"/>
      <c r="J1609" s="4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4"/>
      <c r="J1610" s="4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4"/>
      <c r="J1611" s="4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4"/>
      <c r="J1612" s="4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4"/>
      <c r="J1613" s="4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4"/>
      <c r="J1614" s="4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4"/>
      <c r="J1615" s="4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4"/>
      <c r="J1616" s="4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4"/>
      <c r="J1617" s="4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4"/>
      <c r="J1618" s="4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4"/>
      <c r="J1619" s="4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4"/>
      <c r="J1620" s="4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4"/>
      <c r="J1621" s="4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4"/>
      <c r="J1622" s="4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4"/>
      <c r="J1623" s="4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4"/>
      <c r="J1624" s="4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4"/>
      <c r="J1625" s="4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4"/>
      <c r="J1626" s="4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4"/>
      <c r="J1627" s="4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4"/>
      <c r="J1628" s="4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4"/>
      <c r="J1629" s="4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4"/>
      <c r="J1630" s="4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4"/>
      <c r="J1631" s="4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4"/>
      <c r="J1632" s="4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4"/>
      <c r="J1633" s="4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4"/>
      <c r="J1634" s="4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4"/>
      <c r="J1635" s="4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4"/>
      <c r="J1636" s="4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4"/>
      <c r="J1637" s="4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4"/>
      <c r="J1638" s="4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4"/>
      <c r="J1639" s="4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4"/>
      <c r="J1640" s="4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4"/>
      <c r="J1641" s="4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4"/>
      <c r="J1642" s="4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4"/>
      <c r="J1643" s="4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4"/>
      <c r="J1644" s="4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4"/>
      <c r="J1645" s="4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4"/>
      <c r="J1646" s="4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4"/>
      <c r="J1647" s="4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4"/>
      <c r="J1648" s="4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4"/>
      <c r="J1649" s="4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4"/>
      <c r="J1650" s="4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4"/>
      <c r="J1651" s="4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4"/>
      <c r="J1652" s="4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4"/>
      <c r="J1653" s="4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4"/>
      <c r="J1654" s="4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4"/>
      <c r="J1655" s="4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4"/>
      <c r="J1656" s="4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4"/>
      <c r="J1657" s="4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4"/>
      <c r="J1658" s="4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4"/>
      <c r="J1659" s="4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4"/>
      <c r="J1660" s="4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4"/>
      <c r="J1661" s="4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4"/>
      <c r="J1662" s="4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4"/>
      <c r="J1663" s="4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4"/>
      <c r="J1664" s="4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4"/>
      <c r="J1665" s="4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4"/>
      <c r="J1666" s="4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4"/>
      <c r="J1667" s="4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4"/>
      <c r="J1668" s="4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4"/>
      <c r="J1669" s="4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4"/>
      <c r="J1670" s="4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4"/>
      <c r="J1671" s="4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4"/>
      <c r="J1672" s="4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4"/>
      <c r="J1673" s="4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4"/>
      <c r="J1674" s="4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4"/>
      <c r="J1675" s="4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4"/>
      <c r="J1676" s="4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4"/>
      <c r="J1677" s="4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4"/>
      <c r="J1678" s="4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4"/>
      <c r="J1679" s="4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4"/>
      <c r="J1680" s="4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4"/>
      <c r="J1681" s="4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4"/>
      <c r="J1682" s="4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4"/>
      <c r="J1683" s="4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4"/>
      <c r="J1684" s="4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4"/>
      <c r="J1685" s="4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4"/>
      <c r="J1686" s="4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4"/>
      <c r="J1687" s="4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4"/>
      <c r="J1688" s="4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4"/>
      <c r="J1689" s="4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4"/>
      <c r="J1690" s="4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4"/>
      <c r="J1691" s="4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4"/>
      <c r="J1692" s="4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4"/>
      <c r="J1693" s="4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4"/>
      <c r="J1694" s="4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4"/>
      <c r="J1695" s="4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4"/>
      <c r="J1696" s="4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4"/>
      <c r="J1697" s="4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4"/>
      <c r="J1698" s="4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4"/>
      <c r="J1699" s="4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4"/>
      <c r="J1700" s="4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4"/>
      <c r="J1701" s="4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4"/>
      <c r="J1702" s="4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4"/>
      <c r="J1703" s="4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4"/>
      <c r="J1704" s="4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4"/>
      <c r="J1705" s="4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4"/>
      <c r="J1706" s="4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4"/>
      <c r="J1707" s="4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4"/>
      <c r="J1708" s="4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4"/>
      <c r="J1709" s="4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4"/>
      <c r="J1710" s="4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4"/>
      <c r="J1711" s="4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4"/>
      <c r="J1712" s="4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4"/>
      <c r="J1713" s="4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4"/>
      <c r="J1714" s="4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4"/>
      <c r="J1715" s="4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4"/>
      <c r="J1716" s="4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4"/>
      <c r="J1717" s="4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4"/>
      <c r="J1718" s="4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4"/>
      <c r="J1719" s="4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4"/>
      <c r="J1720" s="4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4"/>
      <c r="J1721" s="4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4"/>
      <c r="J1722" s="4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4"/>
      <c r="J1723" s="4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4"/>
      <c r="J1724" s="4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4"/>
      <c r="J1725" s="4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4"/>
      <c r="J1726" s="4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4"/>
      <c r="J1727" s="4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4"/>
      <c r="J1728" s="4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4"/>
      <c r="J1729" s="4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4"/>
      <c r="J1730" s="4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4"/>
      <c r="J1731" s="4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4"/>
      <c r="J1732" s="4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4"/>
      <c r="J1733" s="4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4"/>
      <c r="J1734" s="4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4"/>
      <c r="J1735" s="4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4"/>
      <c r="J1736" s="4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4"/>
      <c r="J1737" s="4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4"/>
      <c r="J1738" s="4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4"/>
      <c r="J1739" s="4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4"/>
      <c r="J1740" s="4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4"/>
      <c r="J1741" s="4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4"/>
      <c r="J1742" s="4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4"/>
      <c r="J1743" s="4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4"/>
      <c r="J1744" s="4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4"/>
      <c r="J1745" s="4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4"/>
      <c r="J1746" s="4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4"/>
      <c r="J1747" s="4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4"/>
      <c r="J1748" s="4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4"/>
      <c r="J1749" s="4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4"/>
      <c r="J1750" s="4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4"/>
      <c r="J1751" s="4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4"/>
      <c r="J1752" s="4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4"/>
      <c r="J1753" s="4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4"/>
      <c r="J1754" s="4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4"/>
      <c r="J1755" s="4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4"/>
      <c r="J1756" s="4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4"/>
      <c r="J1757" s="4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4"/>
      <c r="J1758" s="4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4"/>
      <c r="J1759" s="4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4"/>
      <c r="J1760" s="4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4"/>
      <c r="J1761" s="4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4"/>
      <c r="J1762" s="4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4"/>
      <c r="J1763" s="4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4"/>
      <c r="J1764" s="4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4"/>
      <c r="J1765" s="4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4"/>
      <c r="J1766" s="4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4"/>
      <c r="J1767" s="4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4"/>
      <c r="J1768" s="4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4"/>
      <c r="J1769" s="4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4"/>
      <c r="J1770" s="4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4"/>
      <c r="J1771" s="4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4"/>
      <c r="J1772" s="4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4"/>
      <c r="J1773" s="4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4"/>
      <c r="J1774" s="4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4"/>
      <c r="J1775" s="4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4"/>
      <c r="J1776" s="4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4"/>
      <c r="J1777" s="4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4"/>
      <c r="J1778" s="4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4"/>
      <c r="J1779" s="4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4"/>
      <c r="J1780" s="4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4"/>
      <c r="J1781" s="4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4"/>
      <c r="J1782" s="4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4"/>
      <c r="J1783" s="4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4"/>
      <c r="J1784" s="4"/>
    </row>
  </sheetData>
  <sheetProtection password="CD35" sheet="1" objects="1" scenarios="1" selectLockedCells="1"/>
  <mergeCells count="9">
    <mergeCell ref="AA46:AC46"/>
    <mergeCell ref="AA38:AC38"/>
    <mergeCell ref="A1:AC1"/>
    <mergeCell ref="Q8:R8"/>
    <mergeCell ref="AA36:AC36"/>
    <mergeCell ref="AA28:AC28"/>
    <mergeCell ref="AA30:AC30"/>
    <mergeCell ref="X6:AB8"/>
    <mergeCell ref="V6:V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Thomas Hauser</cp:lastModifiedBy>
  <cp:lastPrinted>2009-02-20T07:08:37Z</cp:lastPrinted>
  <dcterms:created xsi:type="dcterms:W3CDTF">2008-12-28T22:10:33Z</dcterms:created>
  <dcterms:modified xsi:type="dcterms:W3CDTF">2018-05-24T04:52:17Z</dcterms:modified>
  <cp:category/>
  <cp:version/>
  <cp:contentType/>
  <cp:contentStatus/>
</cp:coreProperties>
</file>